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na\Plan_ŠO\Plan 2023\Konačno izvješće\"/>
    </mc:Choice>
  </mc:AlternateContent>
  <bookViews>
    <workbookView xWindow="0" yWindow="0" windowWidth="20490" windowHeight="7650"/>
  </bookViews>
  <sheets>
    <sheet name="SAŽETAK" sheetId="1" r:id="rId1"/>
    <sheet name=" Račun prihoda i rashoda" sheetId="3" r:id="rId2"/>
    <sheet name="Rashodi prema funkcijskoj kl" sheetId="5" r:id="rId3"/>
    <sheet name="Račun financiranja" sheetId="6" state="hidden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H31" i="3"/>
  <c r="H34" i="3" l="1"/>
  <c r="G7" i="7"/>
  <c r="H7" i="7"/>
  <c r="I7" i="7"/>
  <c r="J7" i="7"/>
  <c r="F7" i="7"/>
  <c r="G29" i="7"/>
  <c r="G28" i="7" s="1"/>
  <c r="H29" i="7"/>
  <c r="H28" i="7" s="1"/>
  <c r="I29" i="7"/>
  <c r="I28" i="7" s="1"/>
  <c r="J29" i="7"/>
  <c r="J28" i="7" s="1"/>
  <c r="F28" i="7"/>
  <c r="F29" i="7"/>
  <c r="F10" i="5"/>
  <c r="G10" i="5"/>
  <c r="E10" i="5"/>
  <c r="F11" i="5"/>
  <c r="G11" i="5"/>
  <c r="E11" i="5"/>
  <c r="I9" i="1" l="1"/>
  <c r="I12" i="1"/>
  <c r="I15" i="1" l="1"/>
  <c r="G9" i="1"/>
  <c r="G15" i="1" s="1"/>
  <c r="G12" i="1"/>
  <c r="H9" i="1" l="1"/>
  <c r="J9" i="1"/>
  <c r="G22" i="3"/>
  <c r="H22" i="3"/>
  <c r="I22" i="3"/>
  <c r="J22" i="3"/>
  <c r="F22" i="3"/>
  <c r="G80" i="7"/>
  <c r="G79" i="7" s="1"/>
  <c r="G78" i="7" s="1"/>
  <c r="H80" i="7"/>
  <c r="H79" i="7" s="1"/>
  <c r="H78" i="7" s="1"/>
  <c r="I80" i="7"/>
  <c r="I79" i="7" s="1"/>
  <c r="I78" i="7" s="1"/>
  <c r="J80" i="7"/>
  <c r="J79" i="7" s="1"/>
  <c r="J78" i="7" s="1"/>
  <c r="F80" i="7"/>
  <c r="F79" i="7" s="1"/>
  <c r="F78" i="7" s="1"/>
  <c r="G76" i="7"/>
  <c r="G75" i="7" s="1"/>
  <c r="G74" i="7" s="1"/>
  <c r="H76" i="7"/>
  <c r="H75" i="7" s="1"/>
  <c r="H74" i="7" s="1"/>
  <c r="I76" i="7"/>
  <c r="I75" i="7" s="1"/>
  <c r="I74" i="7" s="1"/>
  <c r="J76" i="7"/>
  <c r="J75" i="7" s="1"/>
  <c r="J74" i="7" s="1"/>
  <c r="F76" i="7"/>
  <c r="F75" i="7" s="1"/>
  <c r="F74" i="7" s="1"/>
  <c r="G72" i="7"/>
  <c r="G71" i="7" s="1"/>
  <c r="H72" i="7"/>
  <c r="H71" i="7" s="1"/>
  <c r="I72" i="7"/>
  <c r="I71" i="7" s="1"/>
  <c r="J72" i="7"/>
  <c r="J71" i="7" s="1"/>
  <c r="F72" i="7"/>
  <c r="F71" i="7" s="1"/>
  <c r="G69" i="7"/>
  <c r="G68" i="7" s="1"/>
  <c r="H69" i="7"/>
  <c r="H68" i="7" s="1"/>
  <c r="I69" i="7"/>
  <c r="I68" i="7" s="1"/>
  <c r="J69" i="7"/>
  <c r="J68" i="7" s="1"/>
  <c r="F69" i="7"/>
  <c r="F68" i="7" s="1"/>
  <c r="G66" i="7"/>
  <c r="G65" i="7" s="1"/>
  <c r="H66" i="7"/>
  <c r="H65" i="7" s="1"/>
  <c r="I66" i="7"/>
  <c r="I65" i="7" s="1"/>
  <c r="J66" i="7"/>
  <c r="J65" i="7" s="1"/>
  <c r="J56" i="7" s="1"/>
  <c r="F65" i="7"/>
  <c r="F66" i="7"/>
  <c r="G63" i="7"/>
  <c r="G62" i="7" s="1"/>
  <c r="H63" i="7"/>
  <c r="H62" i="7" s="1"/>
  <c r="I63" i="7"/>
  <c r="I62" i="7" s="1"/>
  <c r="J63" i="7"/>
  <c r="J62" i="7" s="1"/>
  <c r="F63" i="7"/>
  <c r="F62" i="7" s="1"/>
  <c r="G58" i="7"/>
  <c r="G57" i="7" s="1"/>
  <c r="G56" i="7" s="1"/>
  <c r="H58" i="7"/>
  <c r="I58" i="7"/>
  <c r="J58" i="7"/>
  <c r="G60" i="7"/>
  <c r="H60" i="7"/>
  <c r="H57" i="7" s="1"/>
  <c r="H56" i="7" s="1"/>
  <c r="I60" i="7"/>
  <c r="J60" i="7"/>
  <c r="J57" i="7" s="1"/>
  <c r="F60" i="7"/>
  <c r="F58" i="7"/>
  <c r="F57" i="7" s="1"/>
  <c r="G53" i="7"/>
  <c r="G52" i="7" s="1"/>
  <c r="G51" i="7" s="1"/>
  <c r="H53" i="7"/>
  <c r="H52" i="7" s="1"/>
  <c r="H51" i="7" s="1"/>
  <c r="I53" i="7"/>
  <c r="I52" i="7" s="1"/>
  <c r="I51" i="7" s="1"/>
  <c r="J53" i="7"/>
  <c r="J52" i="7" s="1"/>
  <c r="J51" i="7" s="1"/>
  <c r="F53" i="7"/>
  <c r="F52" i="7" s="1"/>
  <c r="F51" i="7" s="1"/>
  <c r="G49" i="7"/>
  <c r="G48" i="7" s="1"/>
  <c r="G47" i="7" s="1"/>
  <c r="H49" i="7"/>
  <c r="H48" i="7" s="1"/>
  <c r="H47" i="7" s="1"/>
  <c r="I49" i="7"/>
  <c r="I48" i="7" s="1"/>
  <c r="I47" i="7" s="1"/>
  <c r="J49" i="7"/>
  <c r="J48" i="7" s="1"/>
  <c r="J47" i="7" s="1"/>
  <c r="F47" i="7"/>
  <c r="F48" i="7"/>
  <c r="F49" i="7"/>
  <c r="G44" i="7"/>
  <c r="G43" i="7" s="1"/>
  <c r="G42" i="7" s="1"/>
  <c r="H44" i="7"/>
  <c r="H43" i="7" s="1"/>
  <c r="H42" i="7" s="1"/>
  <c r="I44" i="7"/>
  <c r="I43" i="7" s="1"/>
  <c r="I42" i="7" s="1"/>
  <c r="J44" i="7"/>
  <c r="J43" i="7" s="1"/>
  <c r="J42" i="7" s="1"/>
  <c r="F43" i="7"/>
  <c r="F42" i="7" s="1"/>
  <c r="F44" i="7"/>
  <c r="I31" i="7"/>
  <c r="G40" i="7"/>
  <c r="G39" i="7" s="1"/>
  <c r="H40" i="7"/>
  <c r="H39" i="7" s="1"/>
  <c r="I40" i="7"/>
  <c r="I39" i="7" s="1"/>
  <c r="J40" i="7"/>
  <c r="J39" i="7" s="1"/>
  <c r="F40" i="7"/>
  <c r="F39" i="7" s="1"/>
  <c r="G37" i="7"/>
  <c r="G36" i="7" s="1"/>
  <c r="H37" i="7"/>
  <c r="H36" i="7" s="1"/>
  <c r="I37" i="7"/>
  <c r="I36" i="7" s="1"/>
  <c r="J37" i="7"/>
  <c r="J36" i="7" s="1"/>
  <c r="F36" i="7"/>
  <c r="F37" i="7"/>
  <c r="H32" i="7"/>
  <c r="H31" i="7" s="1"/>
  <c r="I32" i="7"/>
  <c r="G33" i="7"/>
  <c r="G32" i="7" s="1"/>
  <c r="G31" i="7" s="1"/>
  <c r="H33" i="7"/>
  <c r="I33" i="7"/>
  <c r="J33" i="7"/>
  <c r="J32" i="7" s="1"/>
  <c r="J31" i="7" s="1"/>
  <c r="F33" i="7"/>
  <c r="F32" i="7" s="1"/>
  <c r="F31" i="7" s="1"/>
  <c r="G24" i="7"/>
  <c r="G23" i="7" s="1"/>
  <c r="H24" i="7"/>
  <c r="H23" i="7" s="1"/>
  <c r="I24" i="7"/>
  <c r="I23" i="7" s="1"/>
  <c r="J24" i="7"/>
  <c r="J23" i="7" s="1"/>
  <c r="F24" i="7"/>
  <c r="F23" i="7" s="1"/>
  <c r="G21" i="7"/>
  <c r="G20" i="7" s="1"/>
  <c r="H21" i="7"/>
  <c r="H20" i="7" s="1"/>
  <c r="I21" i="7"/>
  <c r="I20" i="7" s="1"/>
  <c r="J21" i="7"/>
  <c r="J20" i="7" s="1"/>
  <c r="F21" i="7"/>
  <c r="F20" i="7" s="1"/>
  <c r="G16" i="7"/>
  <c r="G15" i="7" s="1"/>
  <c r="H16" i="7"/>
  <c r="H15" i="7" s="1"/>
  <c r="I16" i="7"/>
  <c r="I15" i="7" s="1"/>
  <c r="J16" i="7"/>
  <c r="J15" i="7" s="1"/>
  <c r="F16" i="7"/>
  <c r="F15" i="7" s="1"/>
  <c r="G12" i="7"/>
  <c r="G11" i="7" s="1"/>
  <c r="H12" i="7"/>
  <c r="H11" i="7" s="1"/>
  <c r="I12" i="7"/>
  <c r="I11" i="7" s="1"/>
  <c r="J12" i="7"/>
  <c r="J11" i="7" s="1"/>
  <c r="F12" i="7"/>
  <c r="F11" i="7" s="1"/>
  <c r="H8" i="7"/>
  <c r="G9" i="7"/>
  <c r="G8" i="7" s="1"/>
  <c r="H9" i="7"/>
  <c r="I9" i="7"/>
  <c r="I8" i="7" s="1"/>
  <c r="J9" i="7"/>
  <c r="J8" i="7" s="1"/>
  <c r="F9" i="7"/>
  <c r="F8" i="7" s="1"/>
  <c r="B1" i="3"/>
  <c r="I47" i="3"/>
  <c r="L14" i="1" s="1"/>
  <c r="G48" i="3"/>
  <c r="G47" i="3" s="1"/>
  <c r="J14" i="1" s="1"/>
  <c r="H48" i="3"/>
  <c r="H47" i="3" s="1"/>
  <c r="K14" i="1" s="1"/>
  <c r="I48" i="3"/>
  <c r="J48" i="3"/>
  <c r="J47" i="3" s="1"/>
  <c r="M14" i="1" s="1"/>
  <c r="F48" i="3"/>
  <c r="F47" i="3" s="1"/>
  <c r="H14" i="1" s="1"/>
  <c r="G45" i="3"/>
  <c r="H45" i="3"/>
  <c r="I45" i="3"/>
  <c r="J45" i="3"/>
  <c r="F45" i="3"/>
  <c r="G41" i="3"/>
  <c r="H41" i="3"/>
  <c r="I41" i="3"/>
  <c r="J41" i="3"/>
  <c r="J29" i="3" s="1"/>
  <c r="M13" i="1" s="1"/>
  <c r="F41" i="3"/>
  <c r="G34" i="3"/>
  <c r="I34" i="3"/>
  <c r="J34" i="3"/>
  <c r="F34" i="3"/>
  <c r="G30" i="3"/>
  <c r="H30" i="3"/>
  <c r="I30" i="3"/>
  <c r="I29" i="3" s="1"/>
  <c r="L13" i="1" s="1"/>
  <c r="J30" i="3"/>
  <c r="F30" i="3"/>
  <c r="G19" i="3"/>
  <c r="G10" i="3" s="1"/>
  <c r="H19" i="3"/>
  <c r="I19" i="3"/>
  <c r="J19" i="3"/>
  <c r="F19" i="3"/>
  <c r="F10" i="3" s="1"/>
  <c r="G16" i="3"/>
  <c r="H16" i="3"/>
  <c r="I16" i="3"/>
  <c r="J16" i="3"/>
  <c r="F16" i="3"/>
  <c r="G14" i="3"/>
  <c r="H14" i="3"/>
  <c r="I14" i="3"/>
  <c r="I10" i="3" s="1"/>
  <c r="J14" i="3"/>
  <c r="F14" i="3"/>
  <c r="G11" i="3"/>
  <c r="H11" i="3"/>
  <c r="I11" i="3"/>
  <c r="J11" i="3"/>
  <c r="F11" i="3"/>
  <c r="H10" i="3" l="1"/>
  <c r="H54" i="3"/>
  <c r="H29" i="3"/>
  <c r="B1" i="5"/>
  <c r="B1" i="7"/>
  <c r="G24" i="3"/>
  <c r="F54" i="3"/>
  <c r="G54" i="3"/>
  <c r="J24" i="3"/>
  <c r="J54" i="3"/>
  <c r="K13" i="1"/>
  <c r="K12" i="1" s="1"/>
  <c r="K10" i="1"/>
  <c r="K9" i="1" s="1"/>
  <c r="H24" i="3"/>
  <c r="F24" i="3"/>
  <c r="I24" i="3"/>
  <c r="I54" i="3"/>
  <c r="F29" i="3"/>
  <c r="H13" i="1" s="1"/>
  <c r="H12" i="1" s="1"/>
  <c r="H15" i="1" s="1"/>
  <c r="G29" i="3"/>
  <c r="J13" i="1" s="1"/>
  <c r="J12" i="1" s="1"/>
  <c r="J15" i="1" s="1"/>
  <c r="J10" i="3"/>
  <c r="M10" i="1" s="1"/>
  <c r="M9" i="1" s="1"/>
  <c r="L10" i="1"/>
  <c r="L9" i="1" s="1"/>
  <c r="L12" i="1"/>
  <c r="M12" i="1"/>
  <c r="F56" i="7"/>
  <c r="I6" i="7"/>
  <c r="I57" i="7"/>
  <c r="I56" i="7" s="1"/>
  <c r="F6" i="7"/>
  <c r="G6" i="7"/>
  <c r="J6" i="7"/>
  <c r="H6" i="7"/>
  <c r="K15" i="1" l="1"/>
  <c r="L15" i="1"/>
  <c r="M15" i="1"/>
</calcChain>
</file>

<file path=xl/sharedStrings.xml><?xml version="1.0" encoding="utf-8"?>
<sst xmlns="http://schemas.openxmlformats.org/spreadsheetml/2006/main" count="264" uniqueCount="108">
  <si>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</si>
  <si>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</si>
  <si>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</si>
  <si>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</si>
  <si>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</si>
  <si>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</si>
  <si>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</si>
  <si>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</si>
  <si>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</si>
  <si>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</si>
  <si>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</si>
  <si>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</si>
  <si>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</si>
  <si>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</si>
  <si>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</si>
  <si>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</si>
  <si>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</si>
  <si>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</si>
  <si>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</si>
  <si>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</si>
  <si>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</si>
  <si>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</si>
  <si>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</si>
  <si>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</si>
  <si>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</si>
  <si>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</si>
  <si>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</si>
  <si>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</si>
  <si>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</si>
  <si>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</si>
  <si>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</si>
  <si>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</si>
  <si>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</si>
  <si>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</si>
  <si>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</si>
  <si>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</si>
  <si>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</si>
  <si>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</si>
  <si>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</si>
  <si>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</si>
  <si>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</si>
  <si>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</si>
  <si>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</si>
  <si>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</si>
  <si>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</si>
  <si>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</si>
  <si>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</si>
  <si>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</si>
  <si>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</si>
  <si>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</si>
  <si>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</si>
  <si>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</si>
  <si>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</si>
  <si>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</si>
  <si>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</si>
  <si>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</si>
  <si>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</si>
  <si>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</si>
  <si>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</si>
  <si>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</si>
  <si>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GIMNAZIJE SESVETE
ZA 2023. I PROJEKCIJA ZA 2024. I 2025. GODINU</t>
  </si>
  <si>
    <t>Pomoći iz drugih proračuna</t>
  </si>
  <si>
    <t>Pomoći temeljem prijenosa EU sredstava</t>
  </si>
  <si>
    <t>Prihodi od upravnih i administrativnih pristojbi, pristojbi po posebnim propisima i naknada</t>
  </si>
  <si>
    <t>Prihodi od prodaje proizvoda i robe te pruženih usluga, prihodi od donacija i povrati po protestira</t>
  </si>
  <si>
    <t>Donacije</t>
  </si>
  <si>
    <t>Opći prihodi i primici-decentralizirana sredstva</t>
  </si>
  <si>
    <t>Financijski rashodi</t>
  </si>
  <si>
    <t>Naknade građanima i kućanstvima na temelju osiguranja i druge naknade</t>
  </si>
  <si>
    <t>09 Obrazovanje</t>
  </si>
  <si>
    <t>092 Srednjoškolsko obrazovanje</t>
  </si>
  <si>
    <t>PROGRAM A024109</t>
  </si>
  <si>
    <t>DJELATNOST USTANOVA SREDNJEG ŠKOLSTVA I UČENIČKIH DOMOVA</t>
  </si>
  <si>
    <t>Aktivnost A024109A410901</t>
  </si>
  <si>
    <t>REDOVNA DJELATNOST PRORAČUNSKIH KORISNIKA</t>
  </si>
  <si>
    <t>Izvor financiranja 1.1</t>
  </si>
  <si>
    <t>OPĆI PRIHODI I PRIMICI</t>
  </si>
  <si>
    <t>Izvor financiranja 1.2</t>
  </si>
  <si>
    <t>OPĆI PRIHODI I PRIMICI-DECENTRALIZIRANA SREDSTVA</t>
  </si>
  <si>
    <t>Izvor financiranja 3.1</t>
  </si>
  <si>
    <t>Izvor financiranja 4.3</t>
  </si>
  <si>
    <t>OSTALI PRIHODI ZA POSEBNE NAMJENE</t>
  </si>
  <si>
    <t>Izvor financiranja 5.2</t>
  </si>
  <si>
    <t>POMOĆI IZ DRUGIH PRORAČUNA</t>
  </si>
  <si>
    <t>Aktivnost A024109A410902</t>
  </si>
  <si>
    <t>IZVANNASTAVNE I OSTALE AKTIVNOSTI</t>
  </si>
  <si>
    <t>Aktivnost A024109A410903</t>
  </si>
  <si>
    <t>POMOĆNICI U NASTAVI</t>
  </si>
  <si>
    <t>Aktivnost A024109A410905</t>
  </si>
  <si>
    <t>NABAVA UDŽBENIKA</t>
  </si>
  <si>
    <t>Aktivnost A024109A410907</t>
  </si>
  <si>
    <t>GRAĐANSKI ODGOJ I ŠKOLA I ZAJEDNICA</t>
  </si>
  <si>
    <t>Aktivnost A024109K410901</t>
  </si>
  <si>
    <t>ODRŽAVANJE I OPREMANJE USTANOVA SREDNJEG ŠKOLSTVA I UČENIČKIH DOMOVA</t>
  </si>
  <si>
    <t>Izvor financiranja 6.1</t>
  </si>
  <si>
    <t>DONACIJE</t>
  </si>
  <si>
    <t>Aktivnost A024109T410901</t>
  </si>
  <si>
    <t>ŠKOLSKA SHEMA VOĆE, POVRĆE, MLIJEČNI PROIZVODI</t>
  </si>
  <si>
    <t>POMOĆI TEMELJEM PRIJENOSA EU SREDSTAVA</t>
  </si>
  <si>
    <t>Izvor financiranja 5.6</t>
  </si>
  <si>
    <t>Aktivnost A024109T410902</t>
  </si>
  <si>
    <t>SUFINANCIRANJE PROJEKATA PRIJAVLJENIH NA NATJEČAJE EUROPSKIH FONDOVA ILI PARTNERSTVA ZA EU FONDOVE</t>
  </si>
  <si>
    <t>Kazne, upravne mjere i ostali prihodi</t>
  </si>
  <si>
    <t>EUR</t>
  </si>
  <si>
    <t>KN</t>
  </si>
  <si>
    <t>Ukupni prihodi</t>
  </si>
  <si>
    <t>Ukupni rashodi</t>
  </si>
  <si>
    <t>POMOĆI TEMELJE PRIJENOSA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</si>
</sst>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 applyAlignment="1">
      <alignment horizontal="right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3" fontId="5" fillId="0" borderId="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0" fillId="0" borderId="3" xfId="0" applyBorder="1"/>
    <xf numFmtId="0" fontId="9" fillId="2" borderId="3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4" fontId="0" fillId="0" borderId="0" xfId="0" applyNumberFormat="1"/>
    <xf numFmtId="0" fontId="5" fillId="0" borderId="5" xfId="0" quotePrefix="1" applyFont="1" applyBorder="1" applyAlignment="1">
      <alignment horizontal="left" wrapText="1"/>
    </xf>
    <xf numFmtId="0" fontId="5" fillId="0" borderId="11" xfId="0" quotePrefix="1" applyFont="1" applyBorder="1" applyAlignment="1">
      <alignment horizontal="left" wrapText="1"/>
    </xf>
    <xf numFmtId="0" fontId="5" fillId="0" borderId="11" xfId="0" quotePrefix="1" applyFont="1" applyBorder="1" applyAlignment="1">
      <alignment horizontal="center" wrapText="1"/>
    </xf>
    <xf numFmtId="0" fontId="5" fillId="0" borderId="6" xfId="0" quotePrefix="1" applyNumberFormat="1" applyFont="1" applyFill="1" applyBorder="1" applyAlignment="1" applyProtection="1">
      <alignment horizontal="left"/>
    </xf>
    <xf numFmtId="0" fontId="10" fillId="3" borderId="12" xfId="0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 applyProtection="1">
      <alignment vertical="center"/>
    </xf>
    <xf numFmtId="0" fontId="19" fillId="0" borderId="19" xfId="0" applyFont="1" applyBorder="1" applyAlignment="1">
      <alignment horizontal="center" vertical="center"/>
    </xf>
    <xf numFmtId="0" fontId="5" fillId="6" borderId="22" xfId="0" applyNumberFormat="1" applyFont="1" applyFill="1" applyBorder="1" applyAlignment="1" applyProtection="1">
      <alignment horizontal="center" vertical="center" wrapText="1"/>
    </xf>
    <xf numFmtId="0" fontId="5" fillId="6" borderId="23" xfId="0" applyNumberFormat="1" applyFont="1" applyFill="1" applyBorder="1" applyAlignment="1" applyProtection="1">
      <alignment horizontal="center" vertical="center" wrapText="1"/>
    </xf>
    <xf numFmtId="0" fontId="5" fillId="6" borderId="24" xfId="0" applyNumberFormat="1" applyFont="1" applyFill="1" applyBorder="1" applyAlignment="1" applyProtection="1">
      <alignment horizontal="center" vertical="center" wrapText="1"/>
    </xf>
    <xf numFmtId="0" fontId="5" fillId="6" borderId="25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3" fontId="5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8" fillId="2" borderId="7" xfId="0" quotePrefix="1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 wrapText="1"/>
    </xf>
    <xf numFmtId="3" fontId="2" fillId="2" borderId="8" xfId="0" applyNumberFormat="1" applyFont="1" applyFill="1" applyBorder="1" applyAlignment="1" applyProtection="1">
      <alignment horizontal="right" wrapText="1"/>
    </xf>
    <xf numFmtId="0" fontId="0" fillId="0" borderId="7" xfId="0" applyBorder="1"/>
    <xf numFmtId="0" fontId="5" fillId="4" borderId="22" xfId="0" applyNumberFormat="1" applyFont="1" applyFill="1" applyBorder="1" applyAlignment="1" applyProtection="1">
      <alignment horizontal="center" vertical="center" wrapText="1"/>
    </xf>
    <xf numFmtId="0" fontId="5" fillId="4" borderId="23" xfId="0" applyNumberFormat="1" applyFont="1" applyFill="1" applyBorder="1" applyAlignment="1" applyProtection="1">
      <alignment horizontal="center" vertical="center" wrapText="1"/>
    </xf>
    <xf numFmtId="0" fontId="5" fillId="4" borderId="24" xfId="0" applyNumberFormat="1" applyFont="1" applyFill="1" applyBorder="1" applyAlignment="1" applyProtection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wrapText="1"/>
    </xf>
    <xf numFmtId="0" fontId="9" fillId="2" borderId="9" xfId="0" quotePrefix="1" applyFont="1" applyFill="1" applyBorder="1" applyAlignment="1">
      <alignment horizontal="left" vertical="center" wrapText="1"/>
    </xf>
    <xf numFmtId="3" fontId="2" fillId="2" borderId="27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 vertical="center"/>
    </xf>
    <xf numFmtId="0" fontId="2" fillId="2" borderId="27" xfId="0" applyNumberFormat="1" applyFont="1" applyFill="1" applyBorder="1" applyAlignment="1" applyProtection="1">
      <alignment horizontal="left" vertical="center" wrapText="1"/>
    </xf>
    <xf numFmtId="3" fontId="2" fillId="2" borderId="10" xfId="0" applyNumberFormat="1" applyFont="1" applyFill="1" applyBorder="1" applyAlignment="1" applyProtection="1">
      <alignment horizontal="right" wrapText="1"/>
    </xf>
    <xf numFmtId="0" fontId="10" fillId="7" borderId="7" xfId="0" applyNumberFormat="1" applyFont="1" applyFill="1" applyBorder="1" applyAlignment="1" applyProtection="1">
      <alignment horizontal="left" vertical="center" wrapText="1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3" fontId="5" fillId="7" borderId="4" xfId="0" applyNumberFormat="1" applyFont="1" applyFill="1" applyBorder="1" applyAlignment="1">
      <alignment horizontal="right"/>
    </xf>
    <xf numFmtId="3" fontId="5" fillId="7" borderId="13" xfId="0" applyNumberFormat="1" applyFont="1" applyFill="1" applyBorder="1" applyAlignment="1">
      <alignment horizontal="right"/>
    </xf>
    <xf numFmtId="0" fontId="10" fillId="7" borderId="7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0" fontId="22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 wrapText="1"/>
    </xf>
    <xf numFmtId="0" fontId="10" fillId="7" borderId="3" xfId="0" applyNumberFormat="1" applyFont="1" applyFill="1" applyBorder="1" applyAlignment="1" applyProtection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 applyProtection="1">
      <alignment horizontal="right" vertical="center" wrapText="1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3" fontId="5" fillId="5" borderId="4" xfId="0" applyNumberFormat="1" applyFont="1" applyFill="1" applyBorder="1" applyAlignment="1">
      <alignment horizontal="right" vertical="center"/>
    </xf>
    <xf numFmtId="3" fontId="5" fillId="5" borderId="13" xfId="0" applyNumberFormat="1" applyFont="1" applyFill="1" applyBorder="1" applyAlignment="1">
      <alignment horizontal="right" vertical="center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/>
    </xf>
    <xf numFmtId="3" fontId="5" fillId="5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right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28" xfId="0" quotePrefix="1" applyNumberFormat="1" applyFont="1" applyFill="1" applyBorder="1" applyAlignment="1" applyProtection="1">
      <alignment horizontal="center" vertical="center"/>
    </xf>
    <xf numFmtId="0" fontId="5" fillId="2" borderId="29" xfId="0" applyNumberFormat="1" applyFont="1" applyFill="1" applyBorder="1" applyAlignment="1" applyProtection="1">
      <alignment horizontal="center" vertical="center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3" borderId="9" xfId="0" applyNumberFormat="1" applyFont="1" applyFill="1" applyBorder="1" applyAlignment="1" applyProtection="1">
      <alignment horizontal="center" wrapText="1"/>
    </xf>
    <xf numFmtId="3" fontId="5" fillId="3" borderId="10" xfId="0" applyNumberFormat="1" applyFont="1" applyFill="1" applyBorder="1" applyAlignment="1" applyProtection="1">
      <alignment horizont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3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3" fontId="5" fillId="3" borderId="1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0" fontId="5" fillId="4" borderId="30" xfId="0" applyNumberFormat="1" applyFont="1" applyFill="1" applyBorder="1" applyAlignment="1" applyProtection="1">
      <alignment horizontal="center" vertical="center" wrapText="1"/>
    </xf>
    <xf numFmtId="3" fontId="5" fillId="4" borderId="18" xfId="0" quotePrefix="1" applyNumberFormat="1" applyFont="1" applyFill="1" applyBorder="1" applyAlignment="1">
      <alignment horizontal="center"/>
    </xf>
    <xf numFmtId="3" fontId="5" fillId="4" borderId="30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 applyProtection="1">
      <alignment horizontal="center" wrapText="1"/>
    </xf>
    <xf numFmtId="3" fontId="5" fillId="3" borderId="14" xfId="0" quotePrefix="1" applyNumberFormat="1" applyFont="1" applyFill="1" applyBorder="1" applyAlignment="1">
      <alignment horizontal="center"/>
    </xf>
    <xf numFmtId="3" fontId="5" fillId="3" borderId="10" xfId="0" quotePrefix="1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right" vertical="center"/>
    </xf>
    <xf numFmtId="3" fontId="5" fillId="7" borderId="3" xfId="0" applyNumberFormat="1" applyFont="1" applyFill="1" applyBorder="1" applyAlignment="1">
      <alignment horizontal="right" vertical="center"/>
    </xf>
    <xf numFmtId="3" fontId="5" fillId="7" borderId="8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 applyProtection="1">
      <alignment horizontal="left" wrapText="1"/>
    </xf>
    <xf numFmtId="0" fontId="8" fillId="2" borderId="3" xfId="0" applyNumberFormat="1" applyFont="1" applyFill="1" applyBorder="1" applyAlignment="1" applyProtection="1">
      <alignment horizontal="left" wrapText="1"/>
    </xf>
    <xf numFmtId="0" fontId="10" fillId="7" borderId="7" xfId="0" quotePrefix="1" applyFont="1" applyFill="1" applyBorder="1" applyAlignment="1">
      <alignment horizontal="left"/>
    </xf>
    <xf numFmtId="0" fontId="22" fillId="7" borderId="3" xfId="0" quotePrefix="1" applyFont="1" applyFill="1" applyBorder="1" applyAlignment="1">
      <alignment horizontal="left"/>
    </xf>
    <xf numFmtId="0" fontId="8" fillId="2" borderId="7" xfId="0" quotePrefix="1" applyFont="1" applyFill="1" applyBorder="1" applyAlignment="1">
      <alignment horizontal="left"/>
    </xf>
    <xf numFmtId="0" fontId="9" fillId="2" borderId="3" xfId="0" quotePrefix="1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 wrapText="1"/>
    </xf>
    <xf numFmtId="0" fontId="22" fillId="7" borderId="3" xfId="0" quotePrefix="1" applyFont="1" applyFill="1" applyBorder="1" applyAlignment="1">
      <alignment horizontal="left" wrapText="1"/>
    </xf>
    <xf numFmtId="0" fontId="9" fillId="2" borderId="3" xfId="0" quotePrefix="1" applyFont="1" applyFill="1" applyBorder="1" applyAlignment="1">
      <alignment horizontal="left" wrapText="1"/>
    </xf>
    <xf numFmtId="3" fontId="21" fillId="6" borderId="26" xfId="0" applyNumberFormat="1" applyFont="1" applyFill="1" applyBorder="1" applyAlignment="1">
      <alignment horizontal="right"/>
    </xf>
    <xf numFmtId="3" fontId="21" fillId="6" borderId="10" xfId="0" applyNumberFormat="1" applyFont="1" applyFill="1" applyBorder="1" applyAlignment="1">
      <alignment horizontal="right"/>
    </xf>
    <xf numFmtId="3" fontId="21" fillId="6" borderId="26" xfId="0" applyNumberFormat="1" applyFont="1" applyFill="1" applyBorder="1" applyAlignment="1">
      <alignment horizontal="right" vertical="center"/>
    </xf>
    <xf numFmtId="3" fontId="21" fillId="6" borderId="10" xfId="0" applyNumberFormat="1" applyFont="1" applyFill="1" applyBorder="1" applyAlignment="1">
      <alignment horizontal="right" vertical="center"/>
    </xf>
    <xf numFmtId="3" fontId="5" fillId="7" borderId="13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2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13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2" xfId="0" quotePrefix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left" vertical="center"/>
    </xf>
    <xf numFmtId="0" fontId="10" fillId="3" borderId="14" xfId="0" quotePrefix="1" applyNumberFormat="1" applyFont="1" applyFill="1" applyBorder="1" applyAlignment="1" applyProtection="1">
      <alignment horizontal="left" vertical="center" wrapText="1"/>
    </xf>
    <xf numFmtId="0" fontId="8" fillId="3" borderId="15" xfId="0" applyNumberFormat="1" applyFont="1" applyFill="1" applyBorder="1" applyAlignment="1" applyProtection="1">
      <alignment vertical="center" wrapText="1"/>
    </xf>
    <xf numFmtId="0" fontId="8" fillId="3" borderId="16" xfId="0" applyNumberFormat="1" applyFont="1" applyFill="1" applyBorder="1" applyAlignment="1" applyProtection="1">
      <alignment vertical="center" wrapText="1"/>
    </xf>
    <xf numFmtId="0" fontId="10" fillId="0" borderId="12" xfId="0" quotePrefix="1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5" fillId="4" borderId="1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5" fillId="4" borderId="13" xfId="0" applyNumberFormat="1" applyFont="1" applyFill="1" applyBorder="1" applyAlignment="1" applyProtection="1">
      <alignment horizontal="left" vertical="center" wrapText="1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21" fillId="6" borderId="9" xfId="0" applyFont="1" applyFill="1" applyBorder="1" applyAlignment="1">
      <alignment horizontal="left"/>
    </xf>
    <xf numFmtId="0" fontId="21" fillId="6" borderId="26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5" fillId="5" borderId="12" xfId="0" applyNumberFormat="1" applyFont="1" applyFill="1" applyBorder="1" applyAlignment="1" applyProtection="1">
      <alignment horizontal="left" vertical="center" wrapText="1"/>
    </xf>
    <xf numFmtId="0" fontId="5" fillId="5" borderId="2" xfId="0" applyNumberFormat="1" applyFont="1" applyFill="1" applyBorder="1" applyAlignment="1" applyProtection="1">
      <alignment horizontal="left" vertical="center" wrapText="1"/>
    </xf>
    <xf numFmtId="0" fontId="5" fillId="5" borderId="4" xfId="0" applyNumberFormat="1" applyFont="1" applyFill="1" applyBorder="1" applyAlignment="1" applyProtection="1">
      <alignment horizontal="left" vertical="center" wrapText="1"/>
    </xf>
    <xf numFmtId="0" fontId="18" fillId="2" borderId="12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left" vertical="center" wrapText="1" indent="1"/>
    </xf>
    <xf numFmtId="0" fontId="2" fillId="2" borderId="15" xfId="0" applyNumberFormat="1" applyFont="1" applyFill="1" applyBorder="1" applyAlignment="1" applyProtection="1">
      <alignment horizontal="left" vertical="center" wrapText="1" indent="1"/>
    </xf>
    <xf numFmtId="0" fontId="2" fillId="2" borderId="27" xfId="0" applyNumberFormat="1" applyFont="1" applyFill="1" applyBorder="1" applyAlignment="1" applyProtection="1">
      <alignment horizontal="left" vertical="center" wrapText="1" indent="1"/>
    </xf>
    <xf numFmtId="0" fontId="2" fillId="2" borderId="12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5" borderId="12" xfId="0" applyNumberFormat="1" applyFont="1" applyFill="1" applyBorder="1" applyAlignment="1" applyProtection="1">
      <alignment horizontal="right" vertical="center" wrapText="1"/>
    </xf>
    <xf numFmtId="0" fontId="5" fillId="5" borderId="2" xfId="0" applyNumberFormat="1" applyFont="1" applyFill="1" applyBorder="1" applyAlignment="1" applyProtection="1">
      <alignment horizontal="right" vertical="center" wrapText="1"/>
    </xf>
    <xf numFmtId="0" fontId="5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tabSelected="1" workbookViewId="0">
      <selection activeCell="B1" sqref="B1:M1"/>
    </sheetView>
  </sheetViews>
  <sheetFormatPr defaultRowHeight="15" x14ac:dyDescent="0.25"/>
  <cols>
    <col min="6" max="6" width="21.5703125" customWidth="1"/>
    <col min="7" max="10" width="12.7109375" customWidth="1"/>
    <col min="11" max="13" width="15.7109375" customWidth="1"/>
    <col min="15" max="15" width="12.7109375" bestFit="1" customWidth="1"/>
  </cols>
  <sheetData>
    <row r="1" spans="2:16" ht="42" customHeight="1" x14ac:dyDescent="0.25">
      <c r="B1" s="144" t="s">
        <v>60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6" ht="18" customHeight="1" x14ac:dyDescent="0.25">
      <c r="B2" s="4"/>
      <c r="C2" s="4"/>
      <c r="D2" s="4"/>
      <c r="E2" s="4"/>
      <c r="F2" s="4"/>
      <c r="G2" s="25"/>
      <c r="H2" s="4"/>
      <c r="I2" s="25"/>
      <c r="J2" s="4"/>
      <c r="K2" s="4"/>
      <c r="L2" s="4"/>
      <c r="M2" s="4"/>
    </row>
    <row r="3" spans="2:16" ht="15.75" x14ac:dyDescent="0.25">
      <c r="B3" s="144" t="s">
        <v>33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O3" s="43"/>
    </row>
    <row r="4" spans="2:16" ht="18" x14ac:dyDescent="0.25">
      <c r="B4" s="4"/>
      <c r="C4" s="4"/>
      <c r="D4" s="4"/>
      <c r="E4" s="4"/>
      <c r="F4" s="4"/>
      <c r="G4" s="25"/>
      <c r="H4" s="4"/>
      <c r="I4" s="25"/>
      <c r="J4" s="4"/>
      <c r="K4" s="4"/>
      <c r="L4" s="5"/>
      <c r="M4" s="5"/>
    </row>
    <row r="5" spans="2:16" ht="18" customHeight="1" x14ac:dyDescent="0.25">
      <c r="B5" s="144" t="s">
        <v>41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2:16" ht="9.75" customHeight="1" thickBot="1" x14ac:dyDescent="0.3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42" t="s">
        <v>46</v>
      </c>
      <c r="O6" s="43"/>
    </row>
    <row r="7" spans="2:16" ht="35.25" customHeight="1" thickBot="1" x14ac:dyDescent="0.3">
      <c r="B7" s="1"/>
      <c r="C7" s="2"/>
      <c r="D7" s="2"/>
      <c r="E7" s="2"/>
      <c r="F7" s="25"/>
      <c r="G7" s="154" t="s">
        <v>43</v>
      </c>
      <c r="H7" s="155"/>
      <c r="I7" s="154" t="s">
        <v>44</v>
      </c>
      <c r="J7" s="155"/>
      <c r="K7" s="50" t="s">
        <v>49</v>
      </c>
      <c r="L7" s="97" t="s">
        <v>50</v>
      </c>
      <c r="M7" s="98" t="s">
        <v>51</v>
      </c>
    </row>
    <row r="8" spans="2:16" ht="15.75" thickBot="1" x14ac:dyDescent="0.3">
      <c r="B8" s="44"/>
      <c r="C8" s="45"/>
      <c r="D8" s="45"/>
      <c r="E8" s="46"/>
      <c r="F8" s="47"/>
      <c r="G8" s="99" t="s">
        <v>104</v>
      </c>
      <c r="H8" s="100" t="s">
        <v>103</v>
      </c>
      <c r="I8" s="99" t="s">
        <v>104</v>
      </c>
      <c r="J8" s="100" t="s">
        <v>103</v>
      </c>
      <c r="K8" s="101" t="s">
        <v>103</v>
      </c>
      <c r="L8" s="101" t="s">
        <v>103</v>
      </c>
      <c r="M8" s="100" t="s">
        <v>103</v>
      </c>
    </row>
    <row r="9" spans="2:16" x14ac:dyDescent="0.25">
      <c r="B9" s="146" t="s">
        <v>0</v>
      </c>
      <c r="C9" s="147"/>
      <c r="D9" s="147"/>
      <c r="E9" s="147"/>
      <c r="F9" s="148"/>
      <c r="G9" s="102">
        <f t="shared" ref="G9:J9" si="0">+G10+G11</f>
        <v>9693721</v>
      </c>
      <c r="H9" s="103">
        <f t="shared" si="0"/>
        <v>1286578</v>
      </c>
      <c r="I9" s="102">
        <f t="shared" si="0"/>
        <v>11188000</v>
      </c>
      <c r="J9" s="103">
        <f t="shared" si="0"/>
        <v>1484902</v>
      </c>
      <c r="K9" s="103">
        <f>+K10+K11</f>
        <v>1631150</v>
      </c>
      <c r="L9" s="103">
        <f t="shared" ref="L9:M9" si="1">+L10+L11</f>
        <v>1648540</v>
      </c>
      <c r="M9" s="103">
        <f t="shared" si="1"/>
        <v>1688520</v>
      </c>
      <c r="O9" s="43"/>
      <c r="P9" s="201"/>
    </row>
    <row r="10" spans="2:16" x14ac:dyDescent="0.25">
      <c r="B10" s="149" t="s">
        <v>1</v>
      </c>
      <c r="C10" s="150"/>
      <c r="D10" s="150"/>
      <c r="E10" s="150"/>
      <c r="F10" s="151"/>
      <c r="G10" s="105">
        <v>9693721</v>
      </c>
      <c r="H10" s="106">
        <v>1286578</v>
      </c>
      <c r="I10" s="105">
        <v>11188000</v>
      </c>
      <c r="J10" s="106">
        <v>1484902</v>
      </c>
      <c r="K10" s="106">
        <f>' Račun prihoda i rashoda'!H10</f>
        <v>1631150</v>
      </c>
      <c r="L10" s="106">
        <f>' Račun prihoda i rashoda'!I10</f>
        <v>1648540</v>
      </c>
      <c r="M10" s="106">
        <f>' Račun prihoda i rashoda'!J10</f>
        <v>1688520</v>
      </c>
    </row>
    <row r="11" spans="2:16" x14ac:dyDescent="0.25">
      <c r="B11" s="152" t="s">
        <v>2</v>
      </c>
      <c r="C11" s="153"/>
      <c r="D11" s="153"/>
      <c r="E11" s="153"/>
      <c r="F11" s="151"/>
      <c r="G11" s="105">
        <v>0</v>
      </c>
      <c r="H11" s="106">
        <v>0</v>
      </c>
      <c r="I11" s="105"/>
      <c r="J11" s="106">
        <v>0</v>
      </c>
      <c r="K11" s="106">
        <v>0</v>
      </c>
      <c r="L11" s="106">
        <v>0</v>
      </c>
      <c r="M11" s="106">
        <v>0</v>
      </c>
    </row>
    <row r="12" spans="2:16" x14ac:dyDescent="0.25">
      <c r="B12" s="48" t="s">
        <v>3</v>
      </c>
      <c r="C12" s="32"/>
      <c r="D12" s="32"/>
      <c r="E12" s="32"/>
      <c r="F12" s="49"/>
      <c r="G12" s="104">
        <f t="shared" ref="G12:J12" si="2">+G13+G14</f>
        <v>9758765.0600000005</v>
      </c>
      <c r="H12" s="107">
        <f t="shared" si="2"/>
        <v>1295210.69</v>
      </c>
      <c r="I12" s="104">
        <f t="shared" si="2"/>
        <v>11193000</v>
      </c>
      <c r="J12" s="107">
        <f t="shared" si="2"/>
        <v>1485566.4000000001</v>
      </c>
      <c r="K12" s="107">
        <f>+K13+K14</f>
        <v>1649550</v>
      </c>
      <c r="L12" s="107">
        <f t="shared" ref="L12:M12" si="3">+L13+L14</f>
        <v>1665740</v>
      </c>
      <c r="M12" s="107">
        <f t="shared" si="3"/>
        <v>1691220</v>
      </c>
      <c r="O12" s="201"/>
    </row>
    <row r="13" spans="2:16" x14ac:dyDescent="0.25">
      <c r="B13" s="160" t="s">
        <v>4</v>
      </c>
      <c r="C13" s="150"/>
      <c r="D13" s="150"/>
      <c r="E13" s="150"/>
      <c r="F13" s="161"/>
      <c r="G13" s="105">
        <v>9701397.0600000005</v>
      </c>
      <c r="H13" s="106">
        <f>+' Račun prihoda i rashoda'!F29</f>
        <v>1287596.6499999999</v>
      </c>
      <c r="I13" s="105">
        <v>11138000</v>
      </c>
      <c r="J13" s="106">
        <f>+' Račun prihoda i rashoda'!G29</f>
        <v>1478266.6600000001</v>
      </c>
      <c r="K13" s="106">
        <f>+' Račun prihoda i rashoda'!H29</f>
        <v>1571590</v>
      </c>
      <c r="L13" s="106">
        <f>+' Račun prihoda i rashoda'!I29</f>
        <v>1594640</v>
      </c>
      <c r="M13" s="106">
        <f>+' Račun prihoda i rashoda'!J29</f>
        <v>1618490</v>
      </c>
    </row>
    <row r="14" spans="2:16" x14ac:dyDescent="0.25">
      <c r="B14" s="156" t="s">
        <v>5</v>
      </c>
      <c r="C14" s="153"/>
      <c r="D14" s="153"/>
      <c r="E14" s="153"/>
      <c r="F14" s="151"/>
      <c r="G14" s="108">
        <v>57368</v>
      </c>
      <c r="H14" s="109">
        <f>+' Račun prihoda i rashoda'!F47</f>
        <v>7614.04</v>
      </c>
      <c r="I14" s="108">
        <v>55000</v>
      </c>
      <c r="J14" s="109">
        <f>+' Račun prihoda i rashoda'!G47</f>
        <v>7299.74</v>
      </c>
      <c r="K14" s="109">
        <f>+' Račun prihoda i rashoda'!H47</f>
        <v>77960</v>
      </c>
      <c r="L14" s="109">
        <f>+' Račun prihoda i rashoda'!I47</f>
        <v>71100</v>
      </c>
      <c r="M14" s="109">
        <f>+' Račun prihoda i rashoda'!J47</f>
        <v>72730</v>
      </c>
      <c r="O14" s="43"/>
    </row>
    <row r="15" spans="2:16" ht="15.75" thickBot="1" x14ac:dyDescent="0.3">
      <c r="B15" s="157" t="s">
        <v>6</v>
      </c>
      <c r="C15" s="158"/>
      <c r="D15" s="158"/>
      <c r="E15" s="158"/>
      <c r="F15" s="159"/>
      <c r="G15" s="110">
        <f t="shared" ref="G15:J15" si="4">+G9-G12</f>
        <v>-65044.060000000522</v>
      </c>
      <c r="H15" s="111">
        <f t="shared" si="4"/>
        <v>-8632.6899999999441</v>
      </c>
      <c r="I15" s="110">
        <f t="shared" si="4"/>
        <v>-5000</v>
      </c>
      <c r="J15" s="111">
        <f t="shared" si="4"/>
        <v>-664.4000000001397</v>
      </c>
      <c r="K15" s="111">
        <f>+K9-K12</f>
        <v>-18400</v>
      </c>
      <c r="L15" s="111">
        <f t="shared" ref="L15:M15" si="5">+L9-L12</f>
        <v>-17200</v>
      </c>
      <c r="M15" s="111">
        <f t="shared" si="5"/>
        <v>-2700</v>
      </c>
    </row>
    <row r="16" spans="2:16" ht="18" x14ac:dyDescent="0.25">
      <c r="B16" s="4"/>
      <c r="C16" s="6"/>
      <c r="D16" s="6"/>
      <c r="E16" s="6"/>
      <c r="F16" s="6"/>
      <c r="G16" s="23"/>
      <c r="H16" s="6"/>
      <c r="I16" s="23"/>
      <c r="J16" s="6"/>
      <c r="K16" s="3"/>
      <c r="L16" s="3"/>
      <c r="M16" s="3"/>
    </row>
    <row r="17" spans="2:13" ht="18" customHeight="1" x14ac:dyDescent="0.25">
      <c r="B17" s="144" t="s">
        <v>42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2:13" ht="8.25" customHeight="1" thickBot="1" x14ac:dyDescent="0.3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30.75" thickBot="1" x14ac:dyDescent="0.3">
      <c r="B19" s="25"/>
      <c r="C19" s="23"/>
      <c r="D19" s="23"/>
      <c r="E19" s="23"/>
      <c r="F19" s="23"/>
      <c r="G19" s="163" t="s">
        <v>12</v>
      </c>
      <c r="H19" s="164"/>
      <c r="I19" s="163" t="s">
        <v>13</v>
      </c>
      <c r="J19" s="164"/>
      <c r="K19" s="50" t="s">
        <v>49</v>
      </c>
      <c r="L19" s="97" t="s">
        <v>50</v>
      </c>
      <c r="M19" s="98" t="s">
        <v>51</v>
      </c>
    </row>
    <row r="20" spans="2:13" ht="15.75" thickBot="1" x14ac:dyDescent="0.3">
      <c r="B20" s="44"/>
      <c r="C20" s="45"/>
      <c r="D20" s="45"/>
      <c r="E20" s="46"/>
      <c r="F20" s="47"/>
      <c r="G20" s="99" t="s">
        <v>104</v>
      </c>
      <c r="H20" s="100" t="s">
        <v>103</v>
      </c>
      <c r="I20" s="99" t="s">
        <v>104</v>
      </c>
      <c r="J20" s="100" t="s">
        <v>103</v>
      </c>
      <c r="K20" s="101" t="s">
        <v>103</v>
      </c>
      <c r="L20" s="101" t="s">
        <v>103</v>
      </c>
      <c r="M20" s="100" t="s">
        <v>103</v>
      </c>
    </row>
    <row r="21" spans="2:13" ht="15.75" customHeight="1" x14ac:dyDescent="0.25">
      <c r="B21" s="149" t="s">
        <v>8</v>
      </c>
      <c r="C21" s="174"/>
      <c r="D21" s="174"/>
      <c r="E21" s="174"/>
      <c r="F21" s="175"/>
      <c r="G21" s="112"/>
      <c r="H21" s="113"/>
      <c r="I21" s="114"/>
      <c r="J21" s="113"/>
      <c r="K21" s="113"/>
      <c r="L21" s="113"/>
      <c r="M21" s="113"/>
    </row>
    <row r="22" spans="2:13" x14ac:dyDescent="0.25">
      <c r="B22" s="149" t="s">
        <v>9</v>
      </c>
      <c r="C22" s="150"/>
      <c r="D22" s="150"/>
      <c r="E22" s="150"/>
      <c r="F22" s="161"/>
      <c r="G22" s="115"/>
      <c r="H22" s="109"/>
      <c r="I22" s="108"/>
      <c r="J22" s="109"/>
      <c r="K22" s="109"/>
      <c r="L22" s="109"/>
      <c r="M22" s="109"/>
    </row>
    <row r="23" spans="2:13" ht="15.75" thickBot="1" x14ac:dyDescent="0.3">
      <c r="B23" s="157" t="s">
        <v>10</v>
      </c>
      <c r="C23" s="158"/>
      <c r="D23" s="158"/>
      <c r="E23" s="158"/>
      <c r="F23" s="159"/>
      <c r="G23" s="116"/>
      <c r="H23" s="117">
        <v>0</v>
      </c>
      <c r="I23" s="118"/>
      <c r="J23" s="117">
        <v>0</v>
      </c>
      <c r="K23" s="117">
        <v>0</v>
      </c>
      <c r="L23" s="117">
        <v>0</v>
      </c>
      <c r="M23" s="117">
        <v>0</v>
      </c>
    </row>
    <row r="24" spans="2:13" ht="18" x14ac:dyDescent="0.25">
      <c r="B24" s="22"/>
      <c r="C24" s="23"/>
      <c r="D24" s="23"/>
      <c r="E24" s="23"/>
      <c r="F24" s="23"/>
      <c r="G24" s="23"/>
      <c r="H24" s="23"/>
      <c r="I24" s="23"/>
      <c r="J24" s="23"/>
      <c r="K24" s="24"/>
      <c r="L24" s="24"/>
      <c r="M24" s="24"/>
    </row>
    <row r="25" spans="2:13" ht="18" customHeight="1" x14ac:dyDescent="0.25">
      <c r="B25" s="144" t="s">
        <v>57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2:13" ht="6.75" customHeight="1" thickBot="1" x14ac:dyDescent="0.3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30.75" thickBot="1" x14ac:dyDescent="0.3">
      <c r="B27" s="22"/>
      <c r="C27" s="23"/>
      <c r="D27" s="23"/>
      <c r="E27" s="23"/>
      <c r="F27" s="23"/>
      <c r="G27" s="163" t="s">
        <v>12</v>
      </c>
      <c r="H27" s="164"/>
      <c r="I27" s="163" t="s">
        <v>13</v>
      </c>
      <c r="J27" s="164"/>
      <c r="K27" s="50" t="s">
        <v>49</v>
      </c>
      <c r="L27" s="97" t="s">
        <v>50</v>
      </c>
      <c r="M27" s="98" t="s">
        <v>51</v>
      </c>
    </row>
    <row r="28" spans="2:13" ht="15.75" thickBot="1" x14ac:dyDescent="0.3">
      <c r="B28" s="44"/>
      <c r="C28" s="45"/>
      <c r="D28" s="45"/>
      <c r="E28" s="46"/>
      <c r="F28" s="47"/>
      <c r="G28" s="99" t="s">
        <v>104</v>
      </c>
      <c r="H28" s="100" t="s">
        <v>103</v>
      </c>
      <c r="I28" s="99" t="s">
        <v>104</v>
      </c>
      <c r="J28" s="100" t="s">
        <v>103</v>
      </c>
      <c r="K28" s="101" t="s">
        <v>103</v>
      </c>
      <c r="L28" s="101" t="s">
        <v>103</v>
      </c>
      <c r="M28" s="101" t="s">
        <v>103</v>
      </c>
    </row>
    <row r="29" spans="2:13" ht="24" customHeight="1" x14ac:dyDescent="0.25">
      <c r="B29" s="168" t="s">
        <v>45</v>
      </c>
      <c r="C29" s="169"/>
      <c r="D29" s="169"/>
      <c r="E29" s="169"/>
      <c r="F29" s="170"/>
      <c r="G29" s="119"/>
      <c r="H29" s="120"/>
      <c r="I29" s="121"/>
      <c r="J29" s="120"/>
      <c r="K29" s="120"/>
      <c r="L29" s="120"/>
      <c r="M29" s="122"/>
    </row>
    <row r="30" spans="2:13" ht="30" customHeight="1" thickBot="1" x14ac:dyDescent="0.3">
      <c r="B30" s="171" t="s">
        <v>7</v>
      </c>
      <c r="C30" s="172"/>
      <c r="D30" s="172"/>
      <c r="E30" s="172"/>
      <c r="F30" s="173"/>
      <c r="G30" s="123">
        <v>0</v>
      </c>
      <c r="H30" s="124">
        <v>0</v>
      </c>
      <c r="I30" s="123">
        <v>5000</v>
      </c>
      <c r="J30" s="124">
        <v>663.61</v>
      </c>
      <c r="K30" s="124">
        <v>18400</v>
      </c>
      <c r="L30" s="124">
        <v>17200</v>
      </c>
      <c r="M30" s="111">
        <v>2700</v>
      </c>
    </row>
    <row r="33" spans="2:13" x14ac:dyDescent="0.25">
      <c r="B33" s="167" t="s">
        <v>11</v>
      </c>
      <c r="C33" s="150"/>
      <c r="D33" s="150"/>
      <c r="E33" s="150"/>
      <c r="F33" s="150"/>
      <c r="G33" s="31"/>
      <c r="H33" s="28">
        <v>0</v>
      </c>
      <c r="I33" s="28"/>
      <c r="J33" s="28">
        <v>0</v>
      </c>
      <c r="K33" s="28">
        <v>0</v>
      </c>
      <c r="L33" s="28">
        <v>0</v>
      </c>
      <c r="M33" s="28">
        <v>0</v>
      </c>
    </row>
    <row r="34" spans="2:13" ht="11.25" customHeight="1" x14ac:dyDescent="0.25">
      <c r="B34" s="17"/>
      <c r="C34" s="18"/>
      <c r="D34" s="18"/>
      <c r="E34" s="18"/>
      <c r="F34" s="18"/>
      <c r="G34" s="18"/>
      <c r="H34" s="19"/>
      <c r="I34" s="19"/>
      <c r="J34" s="19"/>
      <c r="K34" s="19"/>
      <c r="L34" s="19"/>
      <c r="M34" s="19"/>
    </row>
    <row r="35" spans="2:13" ht="29.25" customHeight="1" x14ac:dyDescent="0.25">
      <c r="B35" s="165" t="s">
        <v>58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2:13" ht="8.25" customHeight="1" x14ac:dyDescent="0.25"/>
    <row r="37" spans="2:13" ht="15" customHeight="1" x14ac:dyDescent="0.25">
      <c r="B37" s="143" t="s">
        <v>47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2:13" ht="7.5" customHeight="1" x14ac:dyDescent="0.25"/>
    <row r="39" spans="2:13" ht="29.25" customHeight="1" x14ac:dyDescent="0.25">
      <c r="B39" s="165" t="s">
        <v>48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</sheetData>
  <mergeCells count="25">
    <mergeCell ref="G19:H19"/>
    <mergeCell ref="I19:J19"/>
    <mergeCell ref="G27:H27"/>
    <mergeCell ref="I27:J27"/>
    <mergeCell ref="B39:M39"/>
    <mergeCell ref="B25:M25"/>
    <mergeCell ref="B35:M35"/>
    <mergeCell ref="B33:F33"/>
    <mergeCell ref="B29:F29"/>
    <mergeCell ref="B30:F30"/>
    <mergeCell ref="B21:F21"/>
    <mergeCell ref="B22:F22"/>
    <mergeCell ref="B23:F23"/>
    <mergeCell ref="B14:F14"/>
    <mergeCell ref="B15:F15"/>
    <mergeCell ref="B13:F13"/>
    <mergeCell ref="B5:M5"/>
    <mergeCell ref="B17:M17"/>
    <mergeCell ref="B1:M1"/>
    <mergeCell ref="B3:M3"/>
    <mergeCell ref="B9:F9"/>
    <mergeCell ref="B10:F10"/>
    <mergeCell ref="B11:F11"/>
    <mergeCell ref="G7:H7"/>
    <mergeCell ref="I7:J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showGridLines="0" workbookViewId="0">
      <selection activeCell="M6" sqref="M6"/>
    </sheetView>
  </sheetViews>
  <sheetFormatPr defaultRowHeight="15" x14ac:dyDescent="0.25"/>
  <cols>
    <col min="1" max="1" width="4.85546875" customWidth="1"/>
    <col min="2" max="2" width="7.42578125" bestFit="1" customWidth="1"/>
    <col min="3" max="3" width="8.42578125" bestFit="1" customWidth="1"/>
    <col min="4" max="4" width="5.42578125" bestFit="1" customWidth="1"/>
    <col min="5" max="5" width="36.5703125" bestFit="1" customWidth="1"/>
    <col min="6" max="6" width="14.42578125" bestFit="1" customWidth="1"/>
    <col min="7" max="10" width="14.42578125" customWidth="1"/>
    <col min="13" max="13" width="12.7109375" bestFit="1" customWidth="1"/>
    <col min="14" max="14" width="11.7109375" bestFit="1" customWidth="1"/>
  </cols>
  <sheetData>
    <row r="1" spans="2:10" ht="42" customHeight="1" x14ac:dyDescent="0.25">
      <c r="B1" s="144" t="str">
        <f>SAŽETAK!B1</f>
        <v>FINANCIJSKI PLAN GIMNAZIJE SESVETE
ZA 2023. I PROJEKCIJA ZA 2024. I 2025. GODINU</v>
      </c>
      <c r="C1" s="144"/>
      <c r="D1" s="144"/>
      <c r="E1" s="144"/>
      <c r="F1" s="144"/>
      <c r="G1" s="144"/>
      <c r="H1" s="144"/>
      <c r="I1" s="144"/>
      <c r="J1" s="144"/>
    </row>
    <row r="2" spans="2:10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ht="15.75" x14ac:dyDescent="0.25">
      <c r="B3" s="144" t="s">
        <v>33</v>
      </c>
      <c r="C3" s="144"/>
      <c r="D3" s="144"/>
      <c r="E3" s="144"/>
      <c r="F3" s="144"/>
      <c r="G3" s="144"/>
      <c r="H3" s="144"/>
      <c r="I3" s="145"/>
      <c r="J3" s="145"/>
    </row>
    <row r="4" spans="2:10" ht="18" x14ac:dyDescent="0.25">
      <c r="B4" s="4"/>
      <c r="C4" s="4"/>
      <c r="D4" s="4"/>
      <c r="E4" s="4"/>
      <c r="F4" s="4"/>
      <c r="G4" s="4"/>
      <c r="H4" s="4"/>
      <c r="I4" s="5"/>
      <c r="J4" s="5"/>
    </row>
    <row r="5" spans="2:10" ht="18" customHeight="1" x14ac:dyDescent="0.25">
      <c r="B5" s="144" t="s">
        <v>15</v>
      </c>
      <c r="C5" s="162"/>
      <c r="D5" s="162"/>
      <c r="E5" s="162"/>
      <c r="F5" s="162"/>
      <c r="G5" s="162"/>
      <c r="H5" s="162"/>
      <c r="I5" s="162"/>
      <c r="J5" s="162"/>
    </row>
    <row r="6" spans="2:10" ht="18" x14ac:dyDescent="0.25">
      <c r="B6" s="4"/>
      <c r="C6" s="4"/>
      <c r="D6" s="4"/>
      <c r="E6" s="4"/>
      <c r="F6" s="4"/>
      <c r="G6" s="4"/>
      <c r="H6" s="4"/>
      <c r="I6" s="5"/>
      <c r="J6" s="5"/>
    </row>
    <row r="7" spans="2:10" ht="15.75" x14ac:dyDescent="0.25">
      <c r="B7" s="144" t="s">
        <v>1</v>
      </c>
      <c r="C7" s="178"/>
      <c r="D7" s="178"/>
      <c r="E7" s="178"/>
      <c r="F7" s="178"/>
      <c r="G7" s="178"/>
      <c r="H7" s="178"/>
      <c r="I7" s="178"/>
      <c r="J7" s="178"/>
    </row>
    <row r="8" spans="2:10" ht="18.75" thickBot="1" x14ac:dyDescent="0.3">
      <c r="B8" s="4"/>
      <c r="C8" s="4"/>
      <c r="D8" s="4"/>
      <c r="E8" s="4"/>
      <c r="F8" s="4"/>
      <c r="G8" s="4"/>
      <c r="H8" s="4"/>
      <c r="I8" s="5"/>
      <c r="J8" s="5"/>
    </row>
    <row r="9" spans="2:10" ht="25.5" x14ac:dyDescent="0.25">
      <c r="B9" s="51" t="s">
        <v>16</v>
      </c>
      <c r="C9" s="52" t="s">
        <v>17</v>
      </c>
      <c r="D9" s="52" t="s">
        <v>18</v>
      </c>
      <c r="E9" s="52" t="s">
        <v>14</v>
      </c>
      <c r="F9" s="52" t="s">
        <v>12</v>
      </c>
      <c r="G9" s="53" t="s">
        <v>13</v>
      </c>
      <c r="H9" s="53" t="s">
        <v>49</v>
      </c>
      <c r="I9" s="53" t="s">
        <v>50</v>
      </c>
      <c r="J9" s="54" t="s">
        <v>51</v>
      </c>
    </row>
    <row r="10" spans="2:10" ht="15.75" customHeight="1" x14ac:dyDescent="0.25">
      <c r="B10" s="55">
        <v>6</v>
      </c>
      <c r="C10" s="10"/>
      <c r="D10" s="10"/>
      <c r="E10" s="10" t="s">
        <v>19</v>
      </c>
      <c r="F10" s="38">
        <f>F11+F14+F16+F19+F22</f>
        <v>1286577.74</v>
      </c>
      <c r="G10" s="38">
        <f t="shared" ref="G10:J10" si="0">G11+G14+G16+G19+G22</f>
        <v>1484902.32</v>
      </c>
      <c r="H10" s="38">
        <f t="shared" si="0"/>
        <v>1631150</v>
      </c>
      <c r="I10" s="38">
        <f t="shared" si="0"/>
        <v>1648540</v>
      </c>
      <c r="J10" s="72">
        <f t="shared" si="0"/>
        <v>1688520</v>
      </c>
    </row>
    <row r="11" spans="2:10" ht="26.25" x14ac:dyDescent="0.25">
      <c r="B11" s="129"/>
      <c r="C11" s="15">
        <v>63</v>
      </c>
      <c r="D11" s="130"/>
      <c r="E11" s="130" t="s">
        <v>52</v>
      </c>
      <c r="F11" s="84">
        <f>F12+F13</f>
        <v>1102340.6599999999</v>
      </c>
      <c r="G11" s="84">
        <f t="shared" ref="G11:J11" si="1">G12+G13</f>
        <v>1251310.6400000001</v>
      </c>
      <c r="H11" s="84">
        <f t="shared" si="1"/>
        <v>1319600</v>
      </c>
      <c r="I11" s="84">
        <f t="shared" si="1"/>
        <v>1349900</v>
      </c>
      <c r="J11" s="85">
        <f t="shared" si="1"/>
        <v>1386100</v>
      </c>
    </row>
    <row r="12" spans="2:10" x14ac:dyDescent="0.25">
      <c r="B12" s="131"/>
      <c r="C12" s="80"/>
      <c r="D12" s="132">
        <v>52</v>
      </c>
      <c r="E12" s="132" t="s">
        <v>61</v>
      </c>
      <c r="F12" s="125">
        <v>1099898.73</v>
      </c>
      <c r="G12" s="126">
        <v>1248125.29</v>
      </c>
      <c r="H12" s="126">
        <v>1319600</v>
      </c>
      <c r="I12" s="126">
        <v>1349900</v>
      </c>
      <c r="J12" s="127">
        <v>1386100</v>
      </c>
    </row>
    <row r="13" spans="2:10" x14ac:dyDescent="0.25">
      <c r="B13" s="131"/>
      <c r="C13" s="80"/>
      <c r="D13" s="132">
        <v>56</v>
      </c>
      <c r="E13" s="132" t="s">
        <v>62</v>
      </c>
      <c r="F13" s="125">
        <v>2441.9299999999998</v>
      </c>
      <c r="G13" s="126">
        <v>3185.35</v>
      </c>
      <c r="H13" s="126">
        <v>0</v>
      </c>
      <c r="I13" s="126">
        <v>0</v>
      </c>
      <c r="J13" s="127">
        <v>0</v>
      </c>
    </row>
    <row r="14" spans="2:10" ht="47.25" customHeight="1" x14ac:dyDescent="0.25">
      <c r="B14" s="133"/>
      <c r="C14" s="11">
        <v>65</v>
      </c>
      <c r="D14" s="134"/>
      <c r="E14" s="135" t="s">
        <v>63</v>
      </c>
      <c r="F14" s="84">
        <f>F15</f>
        <v>0</v>
      </c>
      <c r="G14" s="84">
        <f t="shared" ref="G14:J14" si="2">G15</f>
        <v>2654.46</v>
      </c>
      <c r="H14" s="84">
        <f t="shared" si="2"/>
        <v>4000</v>
      </c>
      <c r="I14" s="84">
        <f t="shared" si="2"/>
        <v>4100</v>
      </c>
      <c r="J14" s="85">
        <f t="shared" si="2"/>
        <v>4200</v>
      </c>
    </row>
    <row r="15" spans="2:10" x14ac:dyDescent="0.25">
      <c r="B15" s="131"/>
      <c r="C15" s="80"/>
      <c r="D15" s="132">
        <v>43</v>
      </c>
      <c r="E15" s="132" t="s">
        <v>54</v>
      </c>
      <c r="F15" s="125">
        <v>0</v>
      </c>
      <c r="G15" s="126">
        <v>2654.46</v>
      </c>
      <c r="H15" s="126">
        <v>4000</v>
      </c>
      <c r="I15" s="126">
        <v>4100</v>
      </c>
      <c r="J15" s="127">
        <v>4200</v>
      </c>
    </row>
    <row r="16" spans="2:10" ht="39" x14ac:dyDescent="0.25">
      <c r="B16" s="133"/>
      <c r="C16" s="11">
        <v>66</v>
      </c>
      <c r="D16" s="134"/>
      <c r="E16" s="135" t="s">
        <v>64</v>
      </c>
      <c r="F16" s="84">
        <f>F17+F18</f>
        <v>36306.340000000004</v>
      </c>
      <c r="G16" s="84">
        <f t="shared" ref="G16:J16" si="3">G17+G18</f>
        <v>45258.48</v>
      </c>
      <c r="H16" s="84">
        <f t="shared" si="3"/>
        <v>54500</v>
      </c>
      <c r="I16" s="84">
        <f t="shared" si="3"/>
        <v>55400</v>
      </c>
      <c r="J16" s="85">
        <f t="shared" si="3"/>
        <v>56300</v>
      </c>
    </row>
    <row r="17" spans="2:14" x14ac:dyDescent="0.25">
      <c r="B17" s="131"/>
      <c r="C17" s="80"/>
      <c r="D17" s="132">
        <v>31</v>
      </c>
      <c r="E17" s="132" t="s">
        <v>40</v>
      </c>
      <c r="F17" s="125">
        <v>35111.83</v>
      </c>
      <c r="G17" s="126">
        <v>45258.48</v>
      </c>
      <c r="H17" s="126">
        <v>53100</v>
      </c>
      <c r="I17" s="126">
        <v>54000</v>
      </c>
      <c r="J17" s="127">
        <v>54900</v>
      </c>
    </row>
    <row r="18" spans="2:14" x14ac:dyDescent="0.25">
      <c r="B18" s="131"/>
      <c r="C18" s="80"/>
      <c r="D18" s="132">
        <v>61</v>
      </c>
      <c r="E18" s="132" t="s">
        <v>65</v>
      </c>
      <c r="F18" s="125">
        <v>1194.51</v>
      </c>
      <c r="G18" s="126">
        <v>0</v>
      </c>
      <c r="H18" s="126">
        <v>1400</v>
      </c>
      <c r="I18" s="126">
        <v>1400</v>
      </c>
      <c r="J18" s="127">
        <v>1400</v>
      </c>
    </row>
    <row r="19" spans="2:14" ht="26.25" x14ac:dyDescent="0.25">
      <c r="B19" s="133"/>
      <c r="C19" s="11">
        <v>67</v>
      </c>
      <c r="D19" s="134"/>
      <c r="E19" s="130" t="s">
        <v>53</v>
      </c>
      <c r="F19" s="84">
        <f>F20+F21</f>
        <v>145670</v>
      </c>
      <c r="G19" s="84">
        <f t="shared" ref="G19:J19" si="4">G20+G21</f>
        <v>180768</v>
      </c>
      <c r="H19" s="84">
        <f t="shared" si="4"/>
        <v>252350</v>
      </c>
      <c r="I19" s="84">
        <f t="shared" si="4"/>
        <v>238440</v>
      </c>
      <c r="J19" s="85">
        <f t="shared" si="4"/>
        <v>241220</v>
      </c>
      <c r="M19" s="43"/>
      <c r="N19" s="43"/>
    </row>
    <row r="20" spans="2:14" x14ac:dyDescent="0.25">
      <c r="B20" s="131"/>
      <c r="C20" s="80"/>
      <c r="D20" s="132">
        <v>11</v>
      </c>
      <c r="E20" s="136" t="s">
        <v>20</v>
      </c>
      <c r="F20" s="125">
        <v>14338</v>
      </c>
      <c r="G20" s="126">
        <v>47249</v>
      </c>
      <c r="H20" s="126">
        <f>111870+1320</f>
        <v>113190</v>
      </c>
      <c r="I20" s="126">
        <v>99280</v>
      </c>
      <c r="J20" s="127">
        <v>102060</v>
      </c>
      <c r="M20" s="43"/>
      <c r="N20" s="43"/>
    </row>
    <row r="21" spans="2:14" ht="26.25" x14ac:dyDescent="0.25">
      <c r="B21" s="131"/>
      <c r="C21" s="80"/>
      <c r="D21" s="132">
        <v>12</v>
      </c>
      <c r="E21" s="136" t="s">
        <v>66</v>
      </c>
      <c r="F21" s="125">
        <v>131332</v>
      </c>
      <c r="G21" s="126">
        <v>133519</v>
      </c>
      <c r="H21" s="126">
        <v>139160</v>
      </c>
      <c r="I21" s="126">
        <v>139160</v>
      </c>
      <c r="J21" s="127">
        <v>139160</v>
      </c>
      <c r="M21" s="43"/>
      <c r="N21" s="43"/>
    </row>
    <row r="22" spans="2:14" x14ac:dyDescent="0.25">
      <c r="B22" s="133"/>
      <c r="C22" s="11">
        <v>68</v>
      </c>
      <c r="D22" s="134"/>
      <c r="E22" s="137" t="s">
        <v>102</v>
      </c>
      <c r="F22" s="86">
        <f>+F23</f>
        <v>2260.7399999999998</v>
      </c>
      <c r="G22" s="86">
        <f t="shared" ref="G22:J22" si="5">+G23</f>
        <v>4910.74</v>
      </c>
      <c r="H22" s="86">
        <f t="shared" si="5"/>
        <v>700</v>
      </c>
      <c r="I22" s="86">
        <f t="shared" si="5"/>
        <v>700</v>
      </c>
      <c r="J22" s="128">
        <f t="shared" si="5"/>
        <v>700</v>
      </c>
    </row>
    <row r="23" spans="2:14" x14ac:dyDescent="0.25">
      <c r="B23" s="131"/>
      <c r="C23" s="80"/>
      <c r="D23" s="132">
        <v>31</v>
      </c>
      <c r="E23" s="132" t="s">
        <v>40</v>
      </c>
      <c r="F23" s="126">
        <v>2260.7399999999998</v>
      </c>
      <c r="G23" s="126">
        <v>4910.74</v>
      </c>
      <c r="H23" s="126">
        <v>700</v>
      </c>
      <c r="I23" s="126">
        <v>700</v>
      </c>
      <c r="J23" s="127">
        <v>700</v>
      </c>
    </row>
    <row r="24" spans="2:14" ht="15.75" thickBot="1" x14ac:dyDescent="0.3">
      <c r="B24" s="176" t="s">
        <v>105</v>
      </c>
      <c r="C24" s="177"/>
      <c r="D24" s="177"/>
      <c r="E24" s="177"/>
      <c r="F24" s="140">
        <f>+F11+F14+F16+F19+F22</f>
        <v>1286577.74</v>
      </c>
      <c r="G24" s="140">
        <f>+G11+G14+G16+G19+G22</f>
        <v>1484902.32</v>
      </c>
      <c r="H24" s="140">
        <f>+H11+H14+H16+H19+H22</f>
        <v>1631150</v>
      </c>
      <c r="I24" s="140">
        <f>+I11+I14+I16+I19+I22</f>
        <v>1648540</v>
      </c>
      <c r="J24" s="141">
        <f>+J11+J14+J16+J19+J22</f>
        <v>1688520</v>
      </c>
    </row>
    <row r="26" spans="2:14" ht="15.75" x14ac:dyDescent="0.25">
      <c r="B26" s="144" t="s">
        <v>21</v>
      </c>
      <c r="C26" s="178"/>
      <c r="D26" s="178"/>
      <c r="E26" s="178"/>
      <c r="F26" s="178"/>
      <c r="G26" s="178"/>
      <c r="H26" s="178"/>
      <c r="I26" s="178"/>
      <c r="J26" s="178"/>
    </row>
    <row r="27" spans="2:14" ht="18.75" thickBot="1" x14ac:dyDescent="0.3">
      <c r="B27" s="4"/>
      <c r="C27" s="4"/>
      <c r="D27" s="4"/>
      <c r="E27" s="4"/>
      <c r="F27" s="4"/>
      <c r="G27" s="4"/>
      <c r="H27" s="4"/>
      <c r="I27" s="5"/>
      <c r="J27" s="5"/>
    </row>
    <row r="28" spans="2:14" ht="25.5" x14ac:dyDescent="0.25">
      <c r="B28" s="51" t="s">
        <v>16</v>
      </c>
      <c r="C28" s="52" t="s">
        <v>17</v>
      </c>
      <c r="D28" s="52" t="s">
        <v>18</v>
      </c>
      <c r="E28" s="52" t="s">
        <v>22</v>
      </c>
      <c r="F28" s="52" t="s">
        <v>12</v>
      </c>
      <c r="G28" s="53" t="s">
        <v>13</v>
      </c>
      <c r="H28" s="53" t="s">
        <v>49</v>
      </c>
      <c r="I28" s="53" t="s">
        <v>50</v>
      </c>
      <c r="J28" s="54" t="s">
        <v>51</v>
      </c>
    </row>
    <row r="29" spans="2:14" ht="15.75" customHeight="1" x14ac:dyDescent="0.25">
      <c r="B29" s="55">
        <v>3</v>
      </c>
      <c r="C29" s="10"/>
      <c r="D29" s="10"/>
      <c r="E29" s="10" t="s">
        <v>23</v>
      </c>
      <c r="F29" s="36">
        <f>F30+F34+F41+F45</f>
        <v>1287596.6499999999</v>
      </c>
      <c r="G29" s="36">
        <f t="shared" ref="G29:J29" si="6">G30+G34+G41+G45</f>
        <v>1478266.6600000001</v>
      </c>
      <c r="H29" s="36">
        <f>H30+H34+H41+H45</f>
        <v>1571590</v>
      </c>
      <c r="I29" s="36">
        <f t="shared" si="6"/>
        <v>1594640</v>
      </c>
      <c r="J29" s="56">
        <f t="shared" si="6"/>
        <v>1618490</v>
      </c>
    </row>
    <row r="30" spans="2:14" ht="15.75" customHeight="1" x14ac:dyDescent="0.25">
      <c r="B30" s="75"/>
      <c r="C30" s="76">
        <v>31</v>
      </c>
      <c r="D30" s="76"/>
      <c r="E30" s="76" t="s">
        <v>24</v>
      </c>
      <c r="F30" s="77">
        <f>F31+F32+F33</f>
        <v>1106896.98</v>
      </c>
      <c r="G30" s="77">
        <f t="shared" ref="G30:J30" si="7">G31+G32+G33</f>
        <v>1242949.1100000001</v>
      </c>
      <c r="H30" s="77">
        <f t="shared" si="7"/>
        <v>1326090</v>
      </c>
      <c r="I30" s="77">
        <f t="shared" si="7"/>
        <v>1358640</v>
      </c>
      <c r="J30" s="78">
        <f t="shared" si="7"/>
        <v>1395110</v>
      </c>
    </row>
    <row r="31" spans="2:14" x14ac:dyDescent="0.25">
      <c r="B31" s="58"/>
      <c r="C31" s="11"/>
      <c r="D31" s="12">
        <v>11</v>
      </c>
      <c r="E31" s="12" t="s">
        <v>20</v>
      </c>
      <c r="F31" s="7">
        <v>7513.11</v>
      </c>
      <c r="G31" s="8">
        <v>9556.0499999999993</v>
      </c>
      <c r="H31" s="8">
        <f>10870+1320</f>
        <v>12190</v>
      </c>
      <c r="I31" s="8">
        <v>9640</v>
      </c>
      <c r="J31" s="59">
        <v>9910</v>
      </c>
    </row>
    <row r="32" spans="2:14" x14ac:dyDescent="0.25">
      <c r="B32" s="58"/>
      <c r="C32" s="11"/>
      <c r="D32" s="12">
        <v>31</v>
      </c>
      <c r="E32" s="12" t="s">
        <v>40</v>
      </c>
      <c r="F32" s="7">
        <v>1539.78</v>
      </c>
      <c r="G32" s="8">
        <v>1194.5</v>
      </c>
      <c r="H32" s="8">
        <v>1200</v>
      </c>
      <c r="I32" s="8">
        <v>1200</v>
      </c>
      <c r="J32" s="59">
        <v>1200</v>
      </c>
    </row>
    <row r="33" spans="2:10" x14ac:dyDescent="0.25">
      <c r="B33" s="58"/>
      <c r="C33" s="11"/>
      <c r="D33" s="12">
        <v>52</v>
      </c>
      <c r="E33" s="12" t="s">
        <v>61</v>
      </c>
      <c r="F33" s="7">
        <v>1097844.0900000001</v>
      </c>
      <c r="G33" s="8">
        <v>1232198.56</v>
      </c>
      <c r="H33" s="8">
        <v>1312700</v>
      </c>
      <c r="I33" s="8">
        <v>1347800</v>
      </c>
      <c r="J33" s="59">
        <v>1384000</v>
      </c>
    </row>
    <row r="34" spans="2:10" x14ac:dyDescent="0.25">
      <c r="B34" s="79"/>
      <c r="C34" s="80">
        <v>32</v>
      </c>
      <c r="D34" s="81"/>
      <c r="E34" s="80" t="s">
        <v>36</v>
      </c>
      <c r="F34" s="77">
        <f>SUM(F35:F40)</f>
        <v>179600.28000000003</v>
      </c>
      <c r="G34" s="77">
        <f t="shared" ref="G34:J34" si="8">SUM(G35:G40)</f>
        <v>223637.94000000003</v>
      </c>
      <c r="H34" s="77">
        <f>SUM(H35:H40)</f>
        <v>240010</v>
      </c>
      <c r="I34" s="77">
        <f t="shared" si="8"/>
        <v>233410</v>
      </c>
      <c r="J34" s="78">
        <f t="shared" si="8"/>
        <v>220750</v>
      </c>
    </row>
    <row r="35" spans="2:10" x14ac:dyDescent="0.25">
      <c r="B35" s="58"/>
      <c r="C35" s="11"/>
      <c r="D35" s="12">
        <v>11</v>
      </c>
      <c r="E35" s="12" t="s">
        <v>20</v>
      </c>
      <c r="F35" s="7">
        <v>11040.36</v>
      </c>
      <c r="G35" s="8">
        <v>36233.33</v>
      </c>
      <c r="H35" s="8">
        <v>37370</v>
      </c>
      <c r="I35" s="8">
        <v>33170</v>
      </c>
      <c r="J35" s="59">
        <v>34110</v>
      </c>
    </row>
    <row r="36" spans="2:10" ht="30.75" customHeight="1" x14ac:dyDescent="0.25">
      <c r="B36" s="58"/>
      <c r="C36" s="11"/>
      <c r="D36" s="12">
        <v>12</v>
      </c>
      <c r="E36" s="16" t="s">
        <v>66</v>
      </c>
      <c r="F36" s="84">
        <v>128037.47</v>
      </c>
      <c r="G36" s="86">
        <v>132722.81</v>
      </c>
      <c r="H36" s="86">
        <v>132740</v>
      </c>
      <c r="I36" s="86">
        <v>132740</v>
      </c>
      <c r="J36" s="128">
        <v>132740</v>
      </c>
    </row>
    <row r="37" spans="2:10" x14ac:dyDescent="0.25">
      <c r="B37" s="58"/>
      <c r="C37" s="11"/>
      <c r="D37" s="12">
        <v>31</v>
      </c>
      <c r="E37" s="12" t="s">
        <v>40</v>
      </c>
      <c r="F37" s="7">
        <v>35931.06</v>
      </c>
      <c r="G37" s="8">
        <v>43533.08</v>
      </c>
      <c r="H37" s="8">
        <v>46700</v>
      </c>
      <c r="I37" s="8">
        <v>47500</v>
      </c>
      <c r="J37" s="59">
        <v>48300</v>
      </c>
    </row>
    <row r="38" spans="2:10" x14ac:dyDescent="0.25">
      <c r="B38" s="58"/>
      <c r="C38" s="11"/>
      <c r="D38" s="12">
        <v>43</v>
      </c>
      <c r="E38" s="12" t="s">
        <v>54</v>
      </c>
      <c r="F38" s="7">
        <v>0</v>
      </c>
      <c r="G38" s="8">
        <v>2654.46</v>
      </c>
      <c r="H38" s="8">
        <v>4000</v>
      </c>
      <c r="I38" s="8">
        <v>4100</v>
      </c>
      <c r="J38" s="59">
        <v>4200</v>
      </c>
    </row>
    <row r="39" spans="2:10" x14ac:dyDescent="0.25">
      <c r="B39" s="58"/>
      <c r="C39" s="11"/>
      <c r="D39" s="12">
        <v>52</v>
      </c>
      <c r="E39" s="12" t="s">
        <v>61</v>
      </c>
      <c r="F39" s="7">
        <v>2323.98</v>
      </c>
      <c r="G39" s="8">
        <v>5308.91</v>
      </c>
      <c r="H39" s="8">
        <v>3500</v>
      </c>
      <c r="I39" s="8">
        <v>1400</v>
      </c>
      <c r="J39" s="59">
        <v>1400</v>
      </c>
    </row>
    <row r="40" spans="2:10" x14ac:dyDescent="0.25">
      <c r="B40" s="58"/>
      <c r="C40" s="11"/>
      <c r="D40" s="12">
        <v>56</v>
      </c>
      <c r="E40" s="12" t="s">
        <v>62</v>
      </c>
      <c r="F40" s="7">
        <v>2267.41</v>
      </c>
      <c r="G40" s="8">
        <v>3185.35</v>
      </c>
      <c r="H40" s="8">
        <v>15700</v>
      </c>
      <c r="I40" s="8">
        <v>14500</v>
      </c>
      <c r="J40" s="59">
        <v>0</v>
      </c>
    </row>
    <row r="41" spans="2:10" x14ac:dyDescent="0.25">
      <c r="B41" s="79"/>
      <c r="C41" s="80">
        <v>34</v>
      </c>
      <c r="D41" s="81"/>
      <c r="E41" s="80" t="s">
        <v>67</v>
      </c>
      <c r="F41" s="77">
        <f>SUM(F42:F44)</f>
        <v>1099.3899999999999</v>
      </c>
      <c r="G41" s="77">
        <f t="shared" ref="G41:J41" si="9">SUM(G42:G44)</f>
        <v>10883.269999999999</v>
      </c>
      <c r="H41" s="77">
        <f t="shared" si="9"/>
        <v>3700</v>
      </c>
      <c r="I41" s="77">
        <f t="shared" si="9"/>
        <v>1000</v>
      </c>
      <c r="J41" s="78">
        <f t="shared" si="9"/>
        <v>1000</v>
      </c>
    </row>
    <row r="42" spans="2:10" ht="30" customHeight="1" x14ac:dyDescent="0.25">
      <c r="B42" s="58"/>
      <c r="C42" s="11"/>
      <c r="D42" s="12">
        <v>12</v>
      </c>
      <c r="E42" s="33" t="s">
        <v>66</v>
      </c>
      <c r="F42" s="84">
        <v>725.17</v>
      </c>
      <c r="G42" s="86">
        <v>796.34</v>
      </c>
      <c r="H42" s="86">
        <v>800</v>
      </c>
      <c r="I42" s="86">
        <v>800</v>
      </c>
      <c r="J42" s="128">
        <v>800</v>
      </c>
    </row>
    <row r="43" spans="2:10" x14ac:dyDescent="0.25">
      <c r="B43" s="58"/>
      <c r="C43" s="11"/>
      <c r="D43" s="12">
        <v>31</v>
      </c>
      <c r="E43" s="11" t="s">
        <v>40</v>
      </c>
      <c r="F43" s="7">
        <v>34.01</v>
      </c>
      <c r="G43" s="8">
        <v>132.72</v>
      </c>
      <c r="H43" s="8">
        <v>200</v>
      </c>
      <c r="I43" s="8">
        <v>200</v>
      </c>
      <c r="J43" s="59">
        <v>200</v>
      </c>
    </row>
    <row r="44" spans="2:10" x14ac:dyDescent="0.25">
      <c r="B44" s="58"/>
      <c r="C44" s="11"/>
      <c r="D44" s="12">
        <v>52</v>
      </c>
      <c r="E44" s="11" t="s">
        <v>61</v>
      </c>
      <c r="F44" s="7">
        <v>340.21</v>
      </c>
      <c r="G44" s="8">
        <v>9954.2099999999991</v>
      </c>
      <c r="H44" s="8">
        <v>2700</v>
      </c>
      <c r="I44" s="8">
        <v>0</v>
      </c>
      <c r="J44" s="59">
        <v>0</v>
      </c>
    </row>
    <row r="45" spans="2:10" ht="30" customHeight="1" x14ac:dyDescent="0.25">
      <c r="B45" s="79"/>
      <c r="C45" s="80">
        <v>37</v>
      </c>
      <c r="D45" s="81"/>
      <c r="E45" s="82" t="s">
        <v>68</v>
      </c>
      <c r="F45" s="125">
        <f>F46</f>
        <v>0</v>
      </c>
      <c r="G45" s="125">
        <f t="shared" ref="G45:J45" si="10">G46</f>
        <v>796.34</v>
      </c>
      <c r="H45" s="125">
        <f t="shared" si="10"/>
        <v>1790</v>
      </c>
      <c r="I45" s="125">
        <f t="shared" si="10"/>
        <v>1590</v>
      </c>
      <c r="J45" s="142">
        <f t="shared" si="10"/>
        <v>1630</v>
      </c>
    </row>
    <row r="46" spans="2:10" x14ac:dyDescent="0.25">
      <c r="B46" s="58"/>
      <c r="C46" s="11"/>
      <c r="D46" s="12">
        <v>11</v>
      </c>
      <c r="E46" s="11" t="s">
        <v>20</v>
      </c>
      <c r="F46" s="7">
        <v>0</v>
      </c>
      <c r="G46" s="8">
        <v>796.34</v>
      </c>
      <c r="H46" s="8">
        <v>1790</v>
      </c>
      <c r="I46" s="8">
        <v>1590</v>
      </c>
      <c r="J46" s="59">
        <v>1630</v>
      </c>
    </row>
    <row r="47" spans="2:10" ht="25.5" x14ac:dyDescent="0.25">
      <c r="B47" s="60">
        <v>4</v>
      </c>
      <c r="C47" s="14"/>
      <c r="D47" s="14"/>
      <c r="E47" s="26" t="s">
        <v>25</v>
      </c>
      <c r="F47" s="36">
        <f>F48</f>
        <v>7614.04</v>
      </c>
      <c r="G47" s="36">
        <f t="shared" ref="G47:J47" si="11">G48</f>
        <v>7299.74</v>
      </c>
      <c r="H47" s="36">
        <f t="shared" si="11"/>
        <v>77960</v>
      </c>
      <c r="I47" s="36">
        <f t="shared" si="11"/>
        <v>71100</v>
      </c>
      <c r="J47" s="56">
        <f t="shared" si="11"/>
        <v>72730</v>
      </c>
    </row>
    <row r="48" spans="2:10" ht="25.5" x14ac:dyDescent="0.25">
      <c r="B48" s="75"/>
      <c r="C48" s="76">
        <v>42</v>
      </c>
      <c r="D48" s="76"/>
      <c r="E48" s="83" t="s">
        <v>56</v>
      </c>
      <c r="F48" s="125">
        <f>SUM(F49:F53)</f>
        <v>7614.04</v>
      </c>
      <c r="G48" s="125">
        <f t="shared" ref="G48:J48" si="12">SUM(G49:G53)</f>
        <v>7299.74</v>
      </c>
      <c r="H48" s="125">
        <f t="shared" si="12"/>
        <v>77960</v>
      </c>
      <c r="I48" s="125">
        <f t="shared" si="12"/>
        <v>71100</v>
      </c>
      <c r="J48" s="142">
        <f t="shared" si="12"/>
        <v>72730</v>
      </c>
    </row>
    <row r="49" spans="2:10" x14ac:dyDescent="0.25">
      <c r="B49" s="61"/>
      <c r="C49" s="15"/>
      <c r="D49" s="12">
        <v>11</v>
      </c>
      <c r="E49" s="12" t="s">
        <v>20</v>
      </c>
      <c r="F49" s="7">
        <v>0</v>
      </c>
      <c r="G49" s="8">
        <v>663.61</v>
      </c>
      <c r="H49" s="8">
        <v>61840</v>
      </c>
      <c r="I49" s="8">
        <v>54880</v>
      </c>
      <c r="J49" s="62">
        <v>56410</v>
      </c>
    </row>
    <row r="50" spans="2:10" ht="25.5" x14ac:dyDescent="0.25">
      <c r="B50" s="63"/>
      <c r="C50" s="34"/>
      <c r="D50" s="12">
        <v>12</v>
      </c>
      <c r="E50" s="33" t="s">
        <v>66</v>
      </c>
      <c r="F50" s="7">
        <v>0</v>
      </c>
      <c r="G50" s="8">
        <v>0</v>
      </c>
      <c r="H50" s="8">
        <v>5620</v>
      </c>
      <c r="I50" s="8">
        <v>5620</v>
      </c>
      <c r="J50" s="59">
        <v>5620</v>
      </c>
    </row>
    <row r="51" spans="2:10" x14ac:dyDescent="0.25">
      <c r="B51" s="63"/>
      <c r="C51" s="34"/>
      <c r="D51" s="12">
        <v>31</v>
      </c>
      <c r="E51" s="11" t="s">
        <v>40</v>
      </c>
      <c r="F51" s="7">
        <v>5755.92</v>
      </c>
      <c r="G51" s="8">
        <v>5972.52</v>
      </c>
      <c r="H51" s="8">
        <v>8400</v>
      </c>
      <c r="I51" s="8">
        <v>8500</v>
      </c>
      <c r="J51" s="59">
        <v>8600</v>
      </c>
    </row>
    <row r="52" spans="2:10" x14ac:dyDescent="0.25">
      <c r="B52" s="63"/>
      <c r="C52" s="34"/>
      <c r="D52" s="12">
        <v>52</v>
      </c>
      <c r="E52" s="11" t="s">
        <v>61</v>
      </c>
      <c r="F52" s="7">
        <v>663.61</v>
      </c>
      <c r="G52" s="8">
        <v>663.61</v>
      </c>
      <c r="H52" s="8">
        <v>700</v>
      </c>
      <c r="I52" s="8">
        <v>700</v>
      </c>
      <c r="J52" s="59">
        <v>700</v>
      </c>
    </row>
    <row r="53" spans="2:10" x14ac:dyDescent="0.25">
      <c r="B53" s="63"/>
      <c r="C53" s="34"/>
      <c r="D53" s="35">
        <v>61</v>
      </c>
      <c r="E53" s="34" t="s">
        <v>65</v>
      </c>
      <c r="F53" s="7">
        <v>1194.51</v>
      </c>
      <c r="G53" s="8">
        <v>0</v>
      </c>
      <c r="H53" s="8">
        <v>1400</v>
      </c>
      <c r="I53" s="8">
        <v>1400</v>
      </c>
      <c r="J53" s="59">
        <v>1400</v>
      </c>
    </row>
    <row r="54" spans="2:10" ht="15.75" thickBot="1" x14ac:dyDescent="0.3">
      <c r="B54" s="176" t="s">
        <v>106</v>
      </c>
      <c r="C54" s="177"/>
      <c r="D54" s="177"/>
      <c r="E54" s="177"/>
      <c r="F54" s="138">
        <f>+F30+F34+F41+F45+F48</f>
        <v>1295210.69</v>
      </c>
      <c r="G54" s="138">
        <f t="shared" ref="G54:J54" si="13">+G30+G34+G41+G45+G48</f>
        <v>1485566.4000000001</v>
      </c>
      <c r="H54" s="138">
        <f t="shared" si="13"/>
        <v>1649550</v>
      </c>
      <c r="I54" s="138">
        <f t="shared" si="13"/>
        <v>1665740</v>
      </c>
      <c r="J54" s="139">
        <f t="shared" si="13"/>
        <v>1691220</v>
      </c>
    </row>
  </sheetData>
  <mergeCells count="7">
    <mergeCell ref="B54:E54"/>
    <mergeCell ref="B7:J7"/>
    <mergeCell ref="B26:J26"/>
    <mergeCell ref="B1:J1"/>
    <mergeCell ref="B3:J3"/>
    <mergeCell ref="B5:J5"/>
    <mergeCell ref="B24:E24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showGridLines="0" workbookViewId="0">
      <selection activeCell="B7" sqref="B7:G7"/>
    </sheetView>
  </sheetViews>
  <sheetFormatPr defaultRowHeight="15" x14ac:dyDescent="0.25"/>
  <cols>
    <col min="1" max="1" width="2.85546875" customWidth="1"/>
    <col min="2" max="2" width="37.7109375" customWidth="1"/>
    <col min="3" max="7" width="14.42578125" customWidth="1"/>
  </cols>
  <sheetData>
    <row r="1" spans="2:7" ht="42" customHeight="1" x14ac:dyDescent="0.25">
      <c r="B1" s="144" t="str">
        <f>' Račun prihoda i rashoda'!B1:J1</f>
        <v>FINANCIJSKI PLAN GIMNAZIJE SESVETE
ZA 2023. I PROJEKCIJA ZA 2024. I 2025. GODINU</v>
      </c>
      <c r="C1" s="144"/>
      <c r="D1" s="144"/>
      <c r="E1" s="144"/>
      <c r="F1" s="144"/>
      <c r="G1" s="144"/>
    </row>
    <row r="2" spans="2:7" ht="18" customHeight="1" x14ac:dyDescent="0.25">
      <c r="B2" s="4"/>
      <c r="C2" s="4"/>
      <c r="D2" s="4"/>
      <c r="E2" s="4"/>
      <c r="F2" s="4"/>
      <c r="G2" s="4"/>
    </row>
    <row r="3" spans="2:7" ht="15.75" x14ac:dyDescent="0.25">
      <c r="B3" s="144" t="s">
        <v>33</v>
      </c>
      <c r="C3" s="144"/>
      <c r="D3" s="144"/>
      <c r="E3" s="144"/>
      <c r="F3" s="145"/>
      <c r="G3" s="145"/>
    </row>
    <row r="4" spans="2:7" ht="18" x14ac:dyDescent="0.25">
      <c r="B4" s="4"/>
      <c r="C4" s="4"/>
      <c r="D4" s="4"/>
      <c r="E4" s="4"/>
      <c r="F4" s="5"/>
      <c r="G4" s="5"/>
    </row>
    <row r="5" spans="2:7" ht="18" customHeight="1" x14ac:dyDescent="0.25">
      <c r="B5" s="144" t="s">
        <v>15</v>
      </c>
      <c r="C5" s="162"/>
      <c r="D5" s="162"/>
      <c r="E5" s="162"/>
      <c r="F5" s="162"/>
      <c r="G5" s="162"/>
    </row>
    <row r="6" spans="2:7" ht="18" x14ac:dyDescent="0.25">
      <c r="B6" s="4"/>
      <c r="C6" s="4"/>
      <c r="D6" s="4"/>
      <c r="E6" s="4"/>
      <c r="F6" s="5"/>
      <c r="G6" s="5"/>
    </row>
    <row r="7" spans="2:7" ht="15.75" x14ac:dyDescent="0.25">
      <c r="B7" s="144" t="s">
        <v>26</v>
      </c>
      <c r="C7" s="178"/>
      <c r="D7" s="178"/>
      <c r="E7" s="178"/>
      <c r="F7" s="178"/>
      <c r="G7" s="178"/>
    </row>
    <row r="8" spans="2:7" ht="18.75" thickBot="1" x14ac:dyDescent="0.3">
      <c r="B8" s="4"/>
      <c r="C8" s="4"/>
      <c r="D8" s="4"/>
      <c r="E8" s="4"/>
      <c r="F8" s="5"/>
      <c r="G8" s="5"/>
    </row>
    <row r="9" spans="2:7" ht="25.5" x14ac:dyDescent="0.25">
      <c r="B9" s="64" t="s">
        <v>27</v>
      </c>
      <c r="C9" s="65" t="s">
        <v>12</v>
      </c>
      <c r="D9" s="66" t="s">
        <v>13</v>
      </c>
      <c r="E9" s="66" t="s">
        <v>49</v>
      </c>
      <c r="F9" s="66" t="s">
        <v>50</v>
      </c>
      <c r="G9" s="67" t="s">
        <v>51</v>
      </c>
    </row>
    <row r="10" spans="2:7" ht="15.75" customHeight="1" x14ac:dyDescent="0.25">
      <c r="B10" s="55" t="s">
        <v>28</v>
      </c>
      <c r="C10" s="36">
        <v>1295210.69</v>
      </c>
      <c r="D10" s="37">
        <v>1485566.4</v>
      </c>
      <c r="E10" s="37">
        <f>+E11</f>
        <v>1649550</v>
      </c>
      <c r="F10" s="37">
        <f t="shared" ref="F10:G10" si="0">+F11</f>
        <v>1665740</v>
      </c>
      <c r="G10" s="37">
        <f t="shared" si="0"/>
        <v>1691220</v>
      </c>
    </row>
    <row r="11" spans="2:7" ht="15.75" customHeight="1" x14ac:dyDescent="0.25">
      <c r="B11" s="55" t="s">
        <v>69</v>
      </c>
      <c r="C11" s="36">
        <v>1295210.69</v>
      </c>
      <c r="D11" s="37">
        <v>1485566.4</v>
      </c>
      <c r="E11" s="37">
        <f>+E12</f>
        <v>1649550</v>
      </c>
      <c r="F11" s="37">
        <f t="shared" ref="F11:G11" si="1">+F12</f>
        <v>1665740</v>
      </c>
      <c r="G11" s="37">
        <f t="shared" si="1"/>
        <v>1691220</v>
      </c>
    </row>
    <row r="12" spans="2:7" ht="15.75" thickBot="1" x14ac:dyDescent="0.3">
      <c r="B12" s="68" t="s">
        <v>70</v>
      </c>
      <c r="C12" s="69">
        <v>1295210.69</v>
      </c>
      <c r="D12" s="70">
        <v>1485566.4</v>
      </c>
      <c r="E12" s="70">
        <v>1649550</v>
      </c>
      <c r="F12" s="70">
        <v>1665740</v>
      </c>
      <c r="G12" s="71">
        <v>1691220</v>
      </c>
    </row>
  </sheetData>
  <mergeCells count="4">
    <mergeCell ref="B1:G1"/>
    <mergeCell ref="B3:G3"/>
    <mergeCell ref="B5:G5"/>
    <mergeCell ref="B7:G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44" t="s">
        <v>55</v>
      </c>
      <c r="B1" s="144"/>
      <c r="C1" s="144"/>
      <c r="D1" s="144"/>
      <c r="E1" s="144"/>
      <c r="F1" s="144"/>
      <c r="G1" s="144"/>
      <c r="H1" s="144"/>
      <c r="I1" s="144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44" t="s">
        <v>33</v>
      </c>
      <c r="B3" s="144"/>
      <c r="C3" s="144"/>
      <c r="D3" s="144"/>
      <c r="E3" s="144"/>
      <c r="F3" s="144"/>
      <c r="G3" s="144"/>
      <c r="H3" s="145"/>
      <c r="I3" s="14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44" t="s">
        <v>29</v>
      </c>
      <c r="B5" s="162"/>
      <c r="C5" s="162"/>
      <c r="D5" s="162"/>
      <c r="E5" s="162"/>
      <c r="F5" s="162"/>
      <c r="G5" s="162"/>
      <c r="H5" s="162"/>
      <c r="I5" s="16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1" t="s">
        <v>16</v>
      </c>
      <c r="B7" s="20" t="s">
        <v>17</v>
      </c>
      <c r="C7" s="20" t="s">
        <v>18</v>
      </c>
      <c r="D7" s="20" t="s">
        <v>59</v>
      </c>
      <c r="E7" s="20" t="s">
        <v>12</v>
      </c>
      <c r="F7" s="21" t="s">
        <v>13</v>
      </c>
      <c r="G7" s="21" t="s">
        <v>49</v>
      </c>
      <c r="H7" s="21" t="s">
        <v>50</v>
      </c>
      <c r="I7" s="21" t="s">
        <v>51</v>
      </c>
    </row>
    <row r="8" spans="1:9" ht="25.5" x14ac:dyDescent="0.25">
      <c r="A8" s="10">
        <v>8</v>
      </c>
      <c r="B8" s="10"/>
      <c r="C8" s="10"/>
      <c r="D8" s="10" t="s">
        <v>30</v>
      </c>
      <c r="E8" s="7"/>
      <c r="F8" s="8"/>
      <c r="G8" s="8"/>
      <c r="H8" s="8"/>
      <c r="I8" s="8"/>
    </row>
    <row r="9" spans="1:9" x14ac:dyDescent="0.25">
      <c r="A9" s="10"/>
      <c r="B9" s="15">
        <v>84</v>
      </c>
      <c r="C9" s="15"/>
      <c r="D9" s="15" t="s">
        <v>37</v>
      </c>
      <c r="E9" s="7"/>
      <c r="F9" s="8"/>
      <c r="G9" s="8"/>
      <c r="H9" s="8"/>
      <c r="I9" s="8"/>
    </row>
    <row r="10" spans="1:9" ht="25.5" x14ac:dyDescent="0.25">
      <c r="A10" s="11"/>
      <c r="B10" s="11"/>
      <c r="C10" s="12">
        <v>81</v>
      </c>
      <c r="D10" s="16" t="s">
        <v>38</v>
      </c>
      <c r="E10" s="7"/>
      <c r="F10" s="8"/>
      <c r="G10" s="8"/>
      <c r="H10" s="8"/>
      <c r="I10" s="8"/>
    </row>
    <row r="11" spans="1:9" ht="25.5" x14ac:dyDescent="0.25">
      <c r="A11" s="13">
        <v>5</v>
      </c>
      <c r="B11" s="14"/>
      <c r="C11" s="14"/>
      <c r="D11" s="26" t="s">
        <v>31</v>
      </c>
      <c r="E11" s="7"/>
      <c r="F11" s="8"/>
      <c r="G11" s="8"/>
      <c r="H11" s="8"/>
      <c r="I11" s="8"/>
    </row>
    <row r="12" spans="1:9" ht="25.5" x14ac:dyDescent="0.25">
      <c r="A12" s="15"/>
      <c r="B12" s="15">
        <v>54</v>
      </c>
      <c r="C12" s="15"/>
      <c r="D12" s="27" t="s">
        <v>39</v>
      </c>
      <c r="E12" s="7"/>
      <c r="F12" s="8"/>
      <c r="G12" s="8"/>
      <c r="H12" s="8"/>
      <c r="I12" s="9"/>
    </row>
    <row r="13" spans="1:9" x14ac:dyDescent="0.25">
      <c r="A13" s="15"/>
      <c r="B13" s="15"/>
      <c r="C13" s="12">
        <v>11</v>
      </c>
      <c r="D13" s="12" t="s">
        <v>20</v>
      </c>
      <c r="E13" s="7"/>
      <c r="F13" s="8"/>
      <c r="G13" s="8"/>
      <c r="H13" s="8"/>
      <c r="I13" s="9"/>
    </row>
    <row r="14" spans="1:9" x14ac:dyDescent="0.25">
      <c r="A14" s="15"/>
      <c r="B14" s="15"/>
      <c r="C14" s="12">
        <v>31</v>
      </c>
      <c r="D14" s="12" t="s">
        <v>40</v>
      </c>
      <c r="E14" s="7"/>
      <c r="F14" s="8"/>
      <c r="G14" s="8"/>
      <c r="H14" s="8"/>
      <c r="I14" s="9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1"/>
  <sheetViews>
    <sheetView showGridLines="0" workbookViewId="0">
      <selection activeCell="H42" sqref="H4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7109375" customWidth="1"/>
    <col min="5" max="5" width="30" customWidth="1"/>
    <col min="6" max="10" width="14.42578125" customWidth="1"/>
  </cols>
  <sheetData>
    <row r="1" spans="2:10" ht="42" customHeight="1" x14ac:dyDescent="0.25">
      <c r="B1" s="144" t="str">
        <f>' Račun prihoda i rashoda'!B1:J1</f>
        <v>FINANCIJSKI PLAN GIMNAZIJE SESVETE
ZA 2023. I PROJEKCIJA ZA 2024. I 2025. GODINU</v>
      </c>
      <c r="C1" s="144"/>
      <c r="D1" s="144"/>
      <c r="E1" s="144"/>
      <c r="F1" s="144"/>
      <c r="G1" s="144"/>
      <c r="H1" s="144"/>
      <c r="I1" s="144"/>
      <c r="J1" s="144"/>
    </row>
    <row r="2" spans="2:10" ht="18" x14ac:dyDescent="0.25">
      <c r="B2" s="4"/>
      <c r="C2" s="4"/>
      <c r="D2" s="4"/>
      <c r="E2" s="4"/>
      <c r="F2" s="4"/>
      <c r="G2" s="4"/>
      <c r="H2" s="4"/>
      <c r="I2" s="39"/>
      <c r="J2" s="5"/>
    </row>
    <row r="3" spans="2:10" ht="18" customHeight="1" x14ac:dyDescent="0.25">
      <c r="B3" s="144" t="s">
        <v>32</v>
      </c>
      <c r="C3" s="162"/>
      <c r="D3" s="162"/>
      <c r="E3" s="162"/>
      <c r="F3" s="162"/>
      <c r="G3" s="162"/>
      <c r="H3" s="162"/>
      <c r="I3" s="162"/>
      <c r="J3" s="162"/>
    </row>
    <row r="4" spans="2:10" ht="18.75" thickBot="1" x14ac:dyDescent="0.3">
      <c r="B4" s="4"/>
      <c r="C4" s="4"/>
      <c r="D4" s="4"/>
      <c r="E4" s="4"/>
      <c r="F4" s="4"/>
      <c r="G4" s="4"/>
      <c r="H4" s="4"/>
      <c r="I4" s="5"/>
      <c r="J4" s="5"/>
    </row>
    <row r="5" spans="2:10" ht="25.5" x14ac:dyDescent="0.25">
      <c r="B5" s="198" t="s">
        <v>34</v>
      </c>
      <c r="C5" s="199"/>
      <c r="D5" s="200"/>
      <c r="E5" s="52" t="s">
        <v>35</v>
      </c>
      <c r="F5" s="52" t="s">
        <v>12</v>
      </c>
      <c r="G5" s="53" t="s">
        <v>13</v>
      </c>
      <c r="H5" s="53" t="s">
        <v>49</v>
      </c>
      <c r="I5" s="53" t="s">
        <v>50</v>
      </c>
      <c r="J5" s="54" t="s">
        <v>51</v>
      </c>
    </row>
    <row r="6" spans="2:10" ht="38.25" x14ac:dyDescent="0.25">
      <c r="B6" s="168" t="s">
        <v>71</v>
      </c>
      <c r="C6" s="169"/>
      <c r="D6" s="194"/>
      <c r="E6" s="91" t="s">
        <v>72</v>
      </c>
      <c r="F6" s="92">
        <f>+F7+F31+F42+F47+F51+F56+F74+F78</f>
        <v>1295210.69</v>
      </c>
      <c r="G6" s="92">
        <f t="shared" ref="G6:J6" si="0">+G7+G31+G42+G47+G51+G56+G74+G78</f>
        <v>1485566.4000000001</v>
      </c>
      <c r="H6" s="92">
        <f t="shared" si="0"/>
        <v>1649550</v>
      </c>
      <c r="I6" s="92">
        <f t="shared" si="0"/>
        <v>1665740</v>
      </c>
      <c r="J6" s="93">
        <f t="shared" si="0"/>
        <v>1691220</v>
      </c>
    </row>
    <row r="7" spans="2:10" ht="25.5" x14ac:dyDescent="0.25">
      <c r="B7" s="195" t="s">
        <v>73</v>
      </c>
      <c r="C7" s="196"/>
      <c r="D7" s="197"/>
      <c r="E7" s="88" t="s">
        <v>74</v>
      </c>
      <c r="F7" s="89">
        <f>+F8+F11+F15+F20+F23+F28</f>
        <v>1266508.6000000001</v>
      </c>
      <c r="G7" s="89">
        <f t="shared" ref="G7:J7" si="1">+G8+G11+G15+G20+G23+G28</f>
        <v>1453182.04</v>
      </c>
      <c r="H7" s="89">
        <f t="shared" si="1"/>
        <v>1547050</v>
      </c>
      <c r="I7" s="89">
        <f t="shared" si="1"/>
        <v>1574040</v>
      </c>
      <c r="J7" s="90">
        <f t="shared" si="1"/>
        <v>1597310</v>
      </c>
    </row>
    <row r="8" spans="2:10" x14ac:dyDescent="0.25">
      <c r="B8" s="182" t="s">
        <v>75</v>
      </c>
      <c r="C8" s="183"/>
      <c r="D8" s="184"/>
      <c r="E8" s="40" t="s">
        <v>76</v>
      </c>
      <c r="F8" s="7">
        <f>+F9</f>
        <v>1158.3</v>
      </c>
      <c r="G8" s="7">
        <f t="shared" ref="G8:J8" si="2">+G9</f>
        <v>24686.45</v>
      </c>
      <c r="H8" s="7">
        <f t="shared" si="2"/>
        <v>26810</v>
      </c>
      <c r="I8" s="7">
        <f t="shared" si="2"/>
        <v>23800</v>
      </c>
      <c r="J8" s="57">
        <f t="shared" si="2"/>
        <v>24470</v>
      </c>
    </row>
    <row r="9" spans="2:10" x14ac:dyDescent="0.25">
      <c r="B9" s="185">
        <v>3</v>
      </c>
      <c r="C9" s="186"/>
      <c r="D9" s="187"/>
      <c r="E9" s="41" t="s">
        <v>23</v>
      </c>
      <c r="F9" s="7">
        <f>+F10</f>
        <v>1158.3</v>
      </c>
      <c r="G9" s="7">
        <f t="shared" ref="G9:J9" si="3">+G10</f>
        <v>24686.45</v>
      </c>
      <c r="H9" s="7">
        <f t="shared" si="3"/>
        <v>26810</v>
      </c>
      <c r="I9" s="7">
        <f t="shared" si="3"/>
        <v>23800</v>
      </c>
      <c r="J9" s="57">
        <f t="shared" si="3"/>
        <v>24470</v>
      </c>
    </row>
    <row r="10" spans="2:10" x14ac:dyDescent="0.25">
      <c r="B10" s="191">
        <v>32</v>
      </c>
      <c r="C10" s="192"/>
      <c r="D10" s="193"/>
      <c r="E10" s="41" t="s">
        <v>36</v>
      </c>
      <c r="F10" s="7">
        <v>1158.3</v>
      </c>
      <c r="G10" s="8">
        <v>24686.45</v>
      </c>
      <c r="H10" s="8">
        <v>26810</v>
      </c>
      <c r="I10" s="8">
        <v>23800</v>
      </c>
      <c r="J10" s="62">
        <v>24470</v>
      </c>
    </row>
    <row r="11" spans="2:10" ht="31.5" customHeight="1" x14ac:dyDescent="0.25">
      <c r="B11" s="182" t="s">
        <v>77</v>
      </c>
      <c r="C11" s="183"/>
      <c r="D11" s="184"/>
      <c r="E11" s="41" t="s">
        <v>78</v>
      </c>
      <c r="F11" s="84">
        <f>+F12</f>
        <v>128762.64</v>
      </c>
      <c r="G11" s="84">
        <f t="shared" ref="G11:J11" si="4">+G12</f>
        <v>133519.15</v>
      </c>
      <c r="H11" s="84">
        <f t="shared" si="4"/>
        <v>133540</v>
      </c>
      <c r="I11" s="84">
        <f t="shared" si="4"/>
        <v>133540</v>
      </c>
      <c r="J11" s="85">
        <f t="shared" si="4"/>
        <v>133540</v>
      </c>
    </row>
    <row r="12" spans="2:10" x14ac:dyDescent="0.25">
      <c r="B12" s="185">
        <v>3</v>
      </c>
      <c r="C12" s="186"/>
      <c r="D12" s="187"/>
      <c r="E12" s="41" t="s">
        <v>23</v>
      </c>
      <c r="F12" s="7">
        <f>+F13+F14</f>
        <v>128762.64</v>
      </c>
      <c r="G12" s="7">
        <f t="shared" ref="G12:J12" si="5">+G13+G14</f>
        <v>133519.15</v>
      </c>
      <c r="H12" s="7">
        <f t="shared" si="5"/>
        <v>133540</v>
      </c>
      <c r="I12" s="7">
        <f t="shared" si="5"/>
        <v>133540</v>
      </c>
      <c r="J12" s="57">
        <f t="shared" si="5"/>
        <v>133540</v>
      </c>
    </row>
    <row r="13" spans="2:10" x14ac:dyDescent="0.25">
      <c r="B13" s="191">
        <v>32</v>
      </c>
      <c r="C13" s="192"/>
      <c r="D13" s="193"/>
      <c r="E13" s="41" t="s">
        <v>36</v>
      </c>
      <c r="F13" s="7">
        <v>128037.47</v>
      </c>
      <c r="G13" s="8">
        <v>132722.81</v>
      </c>
      <c r="H13" s="8">
        <v>132740</v>
      </c>
      <c r="I13" s="8">
        <v>132740</v>
      </c>
      <c r="J13" s="62">
        <v>132740</v>
      </c>
    </row>
    <row r="14" spans="2:10" x14ac:dyDescent="0.25">
      <c r="B14" s="191">
        <v>34</v>
      </c>
      <c r="C14" s="192"/>
      <c r="D14" s="193"/>
      <c r="E14" s="41" t="s">
        <v>67</v>
      </c>
      <c r="F14" s="7">
        <v>725.17</v>
      </c>
      <c r="G14" s="8">
        <v>796.34</v>
      </c>
      <c r="H14" s="8">
        <v>800</v>
      </c>
      <c r="I14" s="8">
        <v>800</v>
      </c>
      <c r="J14" s="62">
        <v>800</v>
      </c>
    </row>
    <row r="15" spans="2:10" ht="15" customHeight="1" x14ac:dyDescent="0.25">
      <c r="B15" s="182" t="s">
        <v>79</v>
      </c>
      <c r="C15" s="183"/>
      <c r="D15" s="184"/>
      <c r="E15" s="41" t="s">
        <v>40</v>
      </c>
      <c r="F15" s="7">
        <f>+F16</f>
        <v>37141.160000000003</v>
      </c>
      <c r="G15" s="7">
        <f t="shared" ref="G15:J15" si="6">+G16</f>
        <v>44860.3</v>
      </c>
      <c r="H15" s="7">
        <f t="shared" si="6"/>
        <v>48100</v>
      </c>
      <c r="I15" s="7">
        <f t="shared" si="6"/>
        <v>48900</v>
      </c>
      <c r="J15" s="57">
        <f t="shared" si="6"/>
        <v>49700</v>
      </c>
    </row>
    <row r="16" spans="2:10" x14ac:dyDescent="0.25">
      <c r="B16" s="185">
        <v>3</v>
      </c>
      <c r="C16" s="186"/>
      <c r="D16" s="187"/>
      <c r="E16" s="41" t="s">
        <v>23</v>
      </c>
      <c r="F16" s="7">
        <f>SUM(F17:F19)</f>
        <v>37141.160000000003</v>
      </c>
      <c r="G16" s="7">
        <f t="shared" ref="G16:J16" si="7">SUM(G17:G19)</f>
        <v>44860.3</v>
      </c>
      <c r="H16" s="7">
        <f t="shared" si="7"/>
        <v>48100</v>
      </c>
      <c r="I16" s="7">
        <f t="shared" si="7"/>
        <v>48900</v>
      </c>
      <c r="J16" s="57">
        <f t="shared" si="7"/>
        <v>49700</v>
      </c>
    </row>
    <row r="17" spans="2:10" x14ac:dyDescent="0.25">
      <c r="B17" s="191">
        <v>31</v>
      </c>
      <c r="C17" s="192"/>
      <c r="D17" s="193"/>
      <c r="E17" s="41" t="s">
        <v>24</v>
      </c>
      <c r="F17" s="7">
        <v>1539.78</v>
      </c>
      <c r="G17" s="8">
        <v>1194.5</v>
      </c>
      <c r="H17" s="8">
        <v>1200</v>
      </c>
      <c r="I17" s="8">
        <v>1200</v>
      </c>
      <c r="J17" s="62">
        <v>1200</v>
      </c>
    </row>
    <row r="18" spans="2:10" x14ac:dyDescent="0.25">
      <c r="B18" s="191">
        <v>32</v>
      </c>
      <c r="C18" s="192"/>
      <c r="D18" s="193"/>
      <c r="E18" s="41" t="s">
        <v>36</v>
      </c>
      <c r="F18" s="7">
        <v>35567.370000000003</v>
      </c>
      <c r="G18" s="8">
        <v>43533.08</v>
      </c>
      <c r="H18" s="8">
        <v>46700</v>
      </c>
      <c r="I18" s="8">
        <v>47500</v>
      </c>
      <c r="J18" s="62">
        <v>48300</v>
      </c>
    </row>
    <row r="19" spans="2:10" x14ac:dyDescent="0.25">
      <c r="B19" s="191">
        <v>34</v>
      </c>
      <c r="C19" s="192"/>
      <c r="D19" s="193"/>
      <c r="E19" s="41" t="s">
        <v>67</v>
      </c>
      <c r="F19" s="7">
        <v>34.01</v>
      </c>
      <c r="G19" s="8">
        <v>132.72</v>
      </c>
      <c r="H19" s="8">
        <v>200</v>
      </c>
      <c r="I19" s="8">
        <v>200</v>
      </c>
      <c r="J19" s="62">
        <v>200</v>
      </c>
    </row>
    <row r="20" spans="2:10" ht="25.5" x14ac:dyDescent="0.25">
      <c r="B20" s="182" t="s">
        <v>80</v>
      </c>
      <c r="C20" s="183"/>
      <c r="D20" s="184"/>
      <c r="E20" s="41" t="s">
        <v>81</v>
      </c>
      <c r="F20" s="84">
        <f>+F21</f>
        <v>0</v>
      </c>
      <c r="G20" s="84">
        <f t="shared" ref="G20:J20" si="8">+G21</f>
        <v>2654.46</v>
      </c>
      <c r="H20" s="84">
        <f t="shared" si="8"/>
        <v>4000</v>
      </c>
      <c r="I20" s="84">
        <f t="shared" si="8"/>
        <v>4100</v>
      </c>
      <c r="J20" s="85">
        <f t="shared" si="8"/>
        <v>4200</v>
      </c>
    </row>
    <row r="21" spans="2:10" x14ac:dyDescent="0.25">
      <c r="B21" s="185">
        <v>3</v>
      </c>
      <c r="C21" s="186"/>
      <c r="D21" s="187"/>
      <c r="E21" s="41" t="s">
        <v>23</v>
      </c>
      <c r="F21" s="7">
        <f>+F22</f>
        <v>0</v>
      </c>
      <c r="G21" s="7">
        <f t="shared" ref="G21:J21" si="9">+G22</f>
        <v>2654.46</v>
      </c>
      <c r="H21" s="7">
        <f t="shared" si="9"/>
        <v>4000</v>
      </c>
      <c r="I21" s="7">
        <f t="shared" si="9"/>
        <v>4100</v>
      </c>
      <c r="J21" s="57">
        <f t="shared" si="9"/>
        <v>4200</v>
      </c>
    </row>
    <row r="22" spans="2:10" x14ac:dyDescent="0.25">
      <c r="B22" s="191">
        <v>32</v>
      </c>
      <c r="C22" s="192"/>
      <c r="D22" s="193"/>
      <c r="E22" s="41" t="s">
        <v>36</v>
      </c>
      <c r="F22" s="7">
        <v>0</v>
      </c>
      <c r="G22" s="8">
        <v>2654.46</v>
      </c>
      <c r="H22" s="8">
        <v>4000</v>
      </c>
      <c r="I22" s="8">
        <v>4100</v>
      </c>
      <c r="J22" s="62">
        <v>4200</v>
      </c>
    </row>
    <row r="23" spans="2:10" ht="25.5" x14ac:dyDescent="0.25">
      <c r="B23" s="182" t="s">
        <v>82</v>
      </c>
      <c r="C23" s="183"/>
      <c r="D23" s="184"/>
      <c r="E23" s="41" t="s">
        <v>83</v>
      </c>
      <c r="F23" s="84">
        <f>+F24</f>
        <v>1099446.5</v>
      </c>
      <c r="G23" s="84">
        <f t="shared" ref="G23:J23" si="10">+G24</f>
        <v>1247461.68</v>
      </c>
      <c r="H23" s="84">
        <f t="shared" si="10"/>
        <v>1318900</v>
      </c>
      <c r="I23" s="84">
        <f t="shared" si="10"/>
        <v>1349200</v>
      </c>
      <c r="J23" s="85">
        <f t="shared" si="10"/>
        <v>1385400</v>
      </c>
    </row>
    <row r="24" spans="2:10" x14ac:dyDescent="0.25">
      <c r="B24" s="185">
        <v>3</v>
      </c>
      <c r="C24" s="186"/>
      <c r="D24" s="187"/>
      <c r="E24" s="41" t="s">
        <v>23</v>
      </c>
      <c r="F24" s="7">
        <f>SUM(F25:F27)</f>
        <v>1099446.5</v>
      </c>
      <c r="G24" s="7">
        <f t="shared" ref="G24:J24" si="11">SUM(G25:G27)</f>
        <v>1247461.68</v>
      </c>
      <c r="H24" s="7">
        <f t="shared" si="11"/>
        <v>1318900</v>
      </c>
      <c r="I24" s="7">
        <f t="shared" si="11"/>
        <v>1349200</v>
      </c>
      <c r="J24" s="57">
        <f t="shared" si="11"/>
        <v>1385400</v>
      </c>
    </row>
    <row r="25" spans="2:10" x14ac:dyDescent="0.25">
      <c r="B25" s="191">
        <v>31</v>
      </c>
      <c r="C25" s="192"/>
      <c r="D25" s="193"/>
      <c r="E25" s="41" t="s">
        <v>24</v>
      </c>
      <c r="F25" s="7">
        <v>1097844.0900000001</v>
      </c>
      <c r="G25" s="8">
        <v>1232198.56</v>
      </c>
      <c r="H25" s="8">
        <v>1312700</v>
      </c>
      <c r="I25" s="8">
        <v>1347800</v>
      </c>
      <c r="J25" s="62">
        <v>1384000</v>
      </c>
    </row>
    <row r="26" spans="2:10" x14ac:dyDescent="0.25">
      <c r="B26" s="191">
        <v>32</v>
      </c>
      <c r="C26" s="192"/>
      <c r="D26" s="193"/>
      <c r="E26" s="41" t="s">
        <v>36</v>
      </c>
      <c r="F26" s="7">
        <v>1262.2</v>
      </c>
      <c r="G26" s="8">
        <v>5308.91</v>
      </c>
      <c r="H26" s="8">
        <v>3500</v>
      </c>
      <c r="I26" s="8">
        <v>1400</v>
      </c>
      <c r="J26" s="62">
        <v>1400</v>
      </c>
    </row>
    <row r="27" spans="2:10" x14ac:dyDescent="0.25">
      <c r="B27" s="191">
        <v>34</v>
      </c>
      <c r="C27" s="192"/>
      <c r="D27" s="193"/>
      <c r="E27" s="41" t="s">
        <v>67</v>
      </c>
      <c r="F27" s="7">
        <v>340.21</v>
      </c>
      <c r="G27" s="8">
        <v>9954.2099999999991</v>
      </c>
      <c r="H27" s="8">
        <v>2700</v>
      </c>
      <c r="I27" s="8">
        <v>0</v>
      </c>
      <c r="J27" s="62">
        <v>0</v>
      </c>
    </row>
    <row r="28" spans="2:10" ht="25.5" x14ac:dyDescent="0.25">
      <c r="B28" s="182" t="s">
        <v>99</v>
      </c>
      <c r="C28" s="183"/>
      <c r="D28" s="184"/>
      <c r="E28" s="41" t="s">
        <v>107</v>
      </c>
      <c r="F28" s="84">
        <f>+F29</f>
        <v>0</v>
      </c>
      <c r="G28" s="84">
        <f t="shared" ref="G28:J29" si="12">+G29</f>
        <v>0</v>
      </c>
      <c r="H28" s="84">
        <f t="shared" si="12"/>
        <v>15700</v>
      </c>
      <c r="I28" s="84">
        <f t="shared" si="12"/>
        <v>14500</v>
      </c>
      <c r="J28" s="85">
        <f t="shared" si="12"/>
        <v>0</v>
      </c>
    </row>
    <row r="29" spans="2:10" x14ac:dyDescent="0.25">
      <c r="B29" s="185">
        <v>3</v>
      </c>
      <c r="C29" s="186"/>
      <c r="D29" s="187"/>
      <c r="E29" s="41" t="s">
        <v>23</v>
      </c>
      <c r="F29" s="7">
        <f>+F30</f>
        <v>0</v>
      </c>
      <c r="G29" s="7">
        <f t="shared" si="12"/>
        <v>0</v>
      </c>
      <c r="H29" s="7">
        <f t="shared" si="12"/>
        <v>15700</v>
      </c>
      <c r="I29" s="7">
        <f t="shared" si="12"/>
        <v>14500</v>
      </c>
      <c r="J29" s="57">
        <f t="shared" si="12"/>
        <v>0</v>
      </c>
    </row>
    <row r="30" spans="2:10" x14ac:dyDescent="0.25">
      <c r="B30" s="191">
        <v>32</v>
      </c>
      <c r="C30" s="192"/>
      <c r="D30" s="193"/>
      <c r="E30" s="41" t="s">
        <v>36</v>
      </c>
      <c r="F30" s="7">
        <v>0</v>
      </c>
      <c r="G30" s="7">
        <v>0</v>
      </c>
      <c r="H30" s="7">
        <v>15700</v>
      </c>
      <c r="I30" s="7">
        <v>14500</v>
      </c>
      <c r="J30" s="96">
        <v>0</v>
      </c>
    </row>
    <row r="31" spans="2:10" ht="25.5" x14ac:dyDescent="0.25">
      <c r="B31" s="179" t="s">
        <v>84</v>
      </c>
      <c r="C31" s="180"/>
      <c r="D31" s="181"/>
      <c r="E31" s="88" t="s">
        <v>85</v>
      </c>
      <c r="F31" s="89">
        <f>+F32+F36+F39</f>
        <v>4324.2700000000004</v>
      </c>
      <c r="G31" s="89">
        <f t="shared" ref="G31:J31" si="13">+G32+G36+G39</f>
        <v>8361.5399999999991</v>
      </c>
      <c r="H31" s="89">
        <f t="shared" si="13"/>
        <v>6900</v>
      </c>
      <c r="I31" s="89">
        <f t="shared" si="13"/>
        <v>6120</v>
      </c>
      <c r="J31" s="90">
        <f t="shared" si="13"/>
        <v>6290</v>
      </c>
    </row>
    <row r="32" spans="2:10" ht="15" customHeight="1" x14ac:dyDescent="0.25">
      <c r="B32" s="182" t="s">
        <v>75</v>
      </c>
      <c r="C32" s="183"/>
      <c r="D32" s="184"/>
      <c r="E32" s="40" t="s">
        <v>76</v>
      </c>
      <c r="F32" s="7">
        <f>+F33</f>
        <v>2898.8</v>
      </c>
      <c r="G32" s="7">
        <f t="shared" ref="G32:J32" si="14">+G33</f>
        <v>8361.5399999999991</v>
      </c>
      <c r="H32" s="7">
        <f t="shared" si="14"/>
        <v>6900</v>
      </c>
      <c r="I32" s="7">
        <f t="shared" si="14"/>
        <v>6120</v>
      </c>
      <c r="J32" s="57">
        <f t="shared" si="14"/>
        <v>6290</v>
      </c>
    </row>
    <row r="33" spans="2:10" x14ac:dyDescent="0.25">
      <c r="B33" s="185">
        <v>3</v>
      </c>
      <c r="C33" s="186"/>
      <c r="D33" s="187"/>
      <c r="E33" s="41" t="s">
        <v>23</v>
      </c>
      <c r="F33" s="7">
        <f>+F34+F35</f>
        <v>2898.8</v>
      </c>
      <c r="G33" s="7">
        <f>+G34+G35</f>
        <v>8361.5399999999991</v>
      </c>
      <c r="H33" s="7">
        <f>+H34+H35</f>
        <v>6900</v>
      </c>
      <c r="I33" s="7">
        <f>+I34+I35</f>
        <v>6120</v>
      </c>
      <c r="J33" s="57">
        <f>+J34+J35</f>
        <v>6290</v>
      </c>
    </row>
    <row r="34" spans="2:10" x14ac:dyDescent="0.25">
      <c r="B34" s="191">
        <v>32</v>
      </c>
      <c r="C34" s="192"/>
      <c r="D34" s="193"/>
      <c r="E34" s="41" t="s">
        <v>36</v>
      </c>
      <c r="F34" s="7">
        <v>2898.8</v>
      </c>
      <c r="G34" s="8">
        <v>7565.2</v>
      </c>
      <c r="H34" s="8">
        <v>5110</v>
      </c>
      <c r="I34" s="8">
        <v>4530</v>
      </c>
      <c r="J34" s="62">
        <v>4660</v>
      </c>
    </row>
    <row r="35" spans="2:10" ht="38.25" x14ac:dyDescent="0.25">
      <c r="B35" s="191">
        <v>37</v>
      </c>
      <c r="C35" s="192"/>
      <c r="D35" s="193"/>
      <c r="E35" s="41" t="s">
        <v>68</v>
      </c>
      <c r="F35" s="84">
        <v>0</v>
      </c>
      <c r="G35" s="86">
        <v>796.34</v>
      </c>
      <c r="H35" s="86">
        <v>1790</v>
      </c>
      <c r="I35" s="86">
        <v>1590</v>
      </c>
      <c r="J35" s="87">
        <v>1630</v>
      </c>
    </row>
    <row r="36" spans="2:10" ht="15" customHeight="1" x14ac:dyDescent="0.25">
      <c r="B36" s="182" t="s">
        <v>79</v>
      </c>
      <c r="C36" s="183"/>
      <c r="D36" s="184"/>
      <c r="E36" s="41" t="s">
        <v>40</v>
      </c>
      <c r="F36" s="7">
        <f>+F37</f>
        <v>363.69</v>
      </c>
      <c r="G36" s="7">
        <f t="shared" ref="G36:J37" si="15">+G37</f>
        <v>0</v>
      </c>
      <c r="H36" s="7">
        <f t="shared" si="15"/>
        <v>0</v>
      </c>
      <c r="I36" s="7">
        <f t="shared" si="15"/>
        <v>0</v>
      </c>
      <c r="J36" s="57">
        <f t="shared" si="15"/>
        <v>0</v>
      </c>
    </row>
    <row r="37" spans="2:10" x14ac:dyDescent="0.25">
      <c r="B37" s="185">
        <v>3</v>
      </c>
      <c r="C37" s="186"/>
      <c r="D37" s="187"/>
      <c r="E37" s="41" t="s">
        <v>23</v>
      </c>
      <c r="F37" s="7">
        <f>+F38</f>
        <v>363.69</v>
      </c>
      <c r="G37" s="7">
        <f t="shared" si="15"/>
        <v>0</v>
      </c>
      <c r="H37" s="7">
        <f t="shared" si="15"/>
        <v>0</v>
      </c>
      <c r="I37" s="7">
        <f t="shared" si="15"/>
        <v>0</v>
      </c>
      <c r="J37" s="57">
        <f t="shared" si="15"/>
        <v>0</v>
      </c>
    </row>
    <row r="38" spans="2:10" x14ac:dyDescent="0.25">
      <c r="B38" s="191">
        <v>32</v>
      </c>
      <c r="C38" s="192"/>
      <c r="D38" s="193"/>
      <c r="E38" s="41" t="s">
        <v>36</v>
      </c>
      <c r="F38" s="7">
        <v>363.69</v>
      </c>
      <c r="G38" s="8">
        <v>0</v>
      </c>
      <c r="H38" s="8">
        <v>0</v>
      </c>
      <c r="I38" s="8">
        <v>0</v>
      </c>
      <c r="J38" s="62">
        <v>0</v>
      </c>
    </row>
    <row r="39" spans="2:10" ht="25.5" x14ac:dyDescent="0.25">
      <c r="B39" s="182" t="s">
        <v>82</v>
      </c>
      <c r="C39" s="183"/>
      <c r="D39" s="184"/>
      <c r="E39" s="41" t="s">
        <v>83</v>
      </c>
      <c r="F39" s="7">
        <f>+F40</f>
        <v>1061.78</v>
      </c>
      <c r="G39" s="7">
        <f t="shared" ref="G39:J40" si="16">+G40</f>
        <v>0</v>
      </c>
      <c r="H39" s="7">
        <f t="shared" si="16"/>
        <v>0</v>
      </c>
      <c r="I39" s="7">
        <f t="shared" si="16"/>
        <v>0</v>
      </c>
      <c r="J39" s="57">
        <f t="shared" si="16"/>
        <v>0</v>
      </c>
    </row>
    <row r="40" spans="2:10" x14ac:dyDescent="0.25">
      <c r="B40" s="185">
        <v>3</v>
      </c>
      <c r="C40" s="186"/>
      <c r="D40" s="187"/>
      <c r="E40" s="41" t="s">
        <v>23</v>
      </c>
      <c r="F40" s="7">
        <f>+F41</f>
        <v>1061.78</v>
      </c>
      <c r="G40" s="7">
        <f t="shared" si="16"/>
        <v>0</v>
      </c>
      <c r="H40" s="7">
        <f t="shared" si="16"/>
        <v>0</v>
      </c>
      <c r="I40" s="7">
        <f t="shared" si="16"/>
        <v>0</v>
      </c>
      <c r="J40" s="57">
        <f t="shared" si="16"/>
        <v>0</v>
      </c>
    </row>
    <row r="41" spans="2:10" x14ac:dyDescent="0.25">
      <c r="B41" s="191">
        <v>32</v>
      </c>
      <c r="C41" s="192"/>
      <c r="D41" s="193"/>
      <c r="E41" s="41" t="s">
        <v>36</v>
      </c>
      <c r="F41" s="7">
        <v>1061.78</v>
      </c>
      <c r="G41" s="8">
        <v>0</v>
      </c>
      <c r="H41" s="8">
        <v>0</v>
      </c>
      <c r="I41" s="8">
        <v>0</v>
      </c>
      <c r="J41" s="62">
        <v>0</v>
      </c>
    </row>
    <row r="42" spans="2:10" x14ac:dyDescent="0.25">
      <c r="B42" s="179" t="s">
        <v>86</v>
      </c>
      <c r="C42" s="180"/>
      <c r="D42" s="181"/>
      <c r="E42" s="88" t="s">
        <v>87</v>
      </c>
      <c r="F42" s="94">
        <f>+F43</f>
        <v>7841.41</v>
      </c>
      <c r="G42" s="94">
        <f t="shared" ref="G42:J43" si="17">+G43</f>
        <v>10219.66</v>
      </c>
      <c r="H42" s="94">
        <f t="shared" si="17"/>
        <v>9680</v>
      </c>
      <c r="I42" s="94">
        <f t="shared" si="17"/>
        <v>7420</v>
      </c>
      <c r="J42" s="95">
        <f t="shared" si="17"/>
        <v>7630</v>
      </c>
    </row>
    <row r="43" spans="2:10" x14ac:dyDescent="0.25">
      <c r="B43" s="182" t="s">
        <v>75</v>
      </c>
      <c r="C43" s="183"/>
      <c r="D43" s="184"/>
      <c r="E43" s="40" t="s">
        <v>76</v>
      </c>
      <c r="F43" s="7">
        <f>+F44</f>
        <v>7841.41</v>
      </c>
      <c r="G43" s="7">
        <f t="shared" si="17"/>
        <v>10219.66</v>
      </c>
      <c r="H43" s="7">
        <f t="shared" si="17"/>
        <v>9680</v>
      </c>
      <c r="I43" s="7">
        <f t="shared" si="17"/>
        <v>7420</v>
      </c>
      <c r="J43" s="57">
        <f t="shared" si="17"/>
        <v>7630</v>
      </c>
    </row>
    <row r="44" spans="2:10" x14ac:dyDescent="0.25">
      <c r="B44" s="185">
        <v>3</v>
      </c>
      <c r="C44" s="186"/>
      <c r="D44" s="187"/>
      <c r="E44" s="41" t="s">
        <v>23</v>
      </c>
      <c r="F44" s="7">
        <f>+F45+F46</f>
        <v>7841.41</v>
      </c>
      <c r="G44" s="7">
        <f t="shared" ref="G44:J44" si="18">+G45+G46</f>
        <v>10219.66</v>
      </c>
      <c r="H44" s="7">
        <f t="shared" si="18"/>
        <v>9680</v>
      </c>
      <c r="I44" s="7">
        <f t="shared" si="18"/>
        <v>7420</v>
      </c>
      <c r="J44" s="57">
        <f t="shared" si="18"/>
        <v>7630</v>
      </c>
    </row>
    <row r="45" spans="2:10" x14ac:dyDescent="0.25">
      <c r="B45" s="191">
        <v>31</v>
      </c>
      <c r="C45" s="192"/>
      <c r="D45" s="193"/>
      <c r="E45" s="41" t="s">
        <v>24</v>
      </c>
      <c r="F45" s="7">
        <v>7513.11</v>
      </c>
      <c r="G45" s="8">
        <v>9556.0499999999993</v>
      </c>
      <c r="H45" s="8">
        <v>9020</v>
      </c>
      <c r="I45" s="8">
        <v>6830</v>
      </c>
      <c r="J45" s="62">
        <v>7020</v>
      </c>
    </row>
    <row r="46" spans="2:10" x14ac:dyDescent="0.25">
      <c r="B46" s="191">
        <v>32</v>
      </c>
      <c r="C46" s="192"/>
      <c r="D46" s="193"/>
      <c r="E46" s="41" t="s">
        <v>36</v>
      </c>
      <c r="F46" s="7">
        <v>328.3</v>
      </c>
      <c r="G46" s="8">
        <v>663.61</v>
      </c>
      <c r="H46" s="8">
        <v>660</v>
      </c>
      <c r="I46" s="8">
        <v>590</v>
      </c>
      <c r="J46" s="62">
        <v>610</v>
      </c>
    </row>
    <row r="47" spans="2:10" x14ac:dyDescent="0.25">
      <c r="B47" s="179" t="s">
        <v>88</v>
      </c>
      <c r="C47" s="180"/>
      <c r="D47" s="181"/>
      <c r="E47" s="88" t="s">
        <v>89</v>
      </c>
      <c r="F47" s="94">
        <f>+F48</f>
        <v>0</v>
      </c>
      <c r="G47" s="94">
        <f t="shared" ref="G47:J49" si="19">+G48</f>
        <v>0</v>
      </c>
      <c r="H47" s="94">
        <f t="shared" si="19"/>
        <v>55610</v>
      </c>
      <c r="I47" s="94">
        <f t="shared" si="19"/>
        <v>49350</v>
      </c>
      <c r="J47" s="95">
        <f t="shared" si="19"/>
        <v>50730</v>
      </c>
    </row>
    <row r="48" spans="2:10" x14ac:dyDescent="0.25">
      <c r="B48" s="182" t="s">
        <v>75</v>
      </c>
      <c r="C48" s="183"/>
      <c r="D48" s="184"/>
      <c r="E48" s="40" t="s">
        <v>76</v>
      </c>
      <c r="F48" s="7">
        <f>+F49</f>
        <v>0</v>
      </c>
      <c r="G48" s="7">
        <f t="shared" si="19"/>
        <v>0</v>
      </c>
      <c r="H48" s="7">
        <f t="shared" si="19"/>
        <v>55610</v>
      </c>
      <c r="I48" s="7">
        <f t="shared" si="19"/>
        <v>49350</v>
      </c>
      <c r="J48" s="57">
        <f t="shared" si="19"/>
        <v>50730</v>
      </c>
    </row>
    <row r="49" spans="2:10" ht="25.5" x14ac:dyDescent="0.25">
      <c r="B49" s="185">
        <v>4</v>
      </c>
      <c r="C49" s="186"/>
      <c r="D49" s="187"/>
      <c r="E49" s="41" t="s">
        <v>25</v>
      </c>
      <c r="F49" s="7">
        <f>+F50</f>
        <v>0</v>
      </c>
      <c r="G49" s="7">
        <f t="shared" si="19"/>
        <v>0</v>
      </c>
      <c r="H49" s="7">
        <f t="shared" si="19"/>
        <v>55610</v>
      </c>
      <c r="I49" s="7">
        <f t="shared" si="19"/>
        <v>49350</v>
      </c>
      <c r="J49" s="57">
        <f t="shared" si="19"/>
        <v>50730</v>
      </c>
    </row>
    <row r="50" spans="2:10" ht="25.5" x14ac:dyDescent="0.25">
      <c r="B50" s="191">
        <v>42</v>
      </c>
      <c r="C50" s="192"/>
      <c r="D50" s="193"/>
      <c r="E50" s="41" t="s">
        <v>56</v>
      </c>
      <c r="F50" s="7">
        <v>0</v>
      </c>
      <c r="G50" s="8">
        <v>0</v>
      </c>
      <c r="H50" s="8">
        <v>55610</v>
      </c>
      <c r="I50" s="8">
        <v>49350</v>
      </c>
      <c r="J50" s="62">
        <v>50730</v>
      </c>
    </row>
    <row r="51" spans="2:10" ht="25.5" x14ac:dyDescent="0.25">
      <c r="B51" s="179" t="s">
        <v>90</v>
      </c>
      <c r="C51" s="180"/>
      <c r="D51" s="181"/>
      <c r="E51" s="88" t="s">
        <v>91</v>
      </c>
      <c r="F51" s="89">
        <f>+F52</f>
        <v>0</v>
      </c>
      <c r="G51" s="89">
        <f t="shared" ref="G51:J52" si="20">+G52</f>
        <v>0</v>
      </c>
      <c r="H51" s="89">
        <f t="shared" si="20"/>
        <v>4640</v>
      </c>
      <c r="I51" s="89">
        <f t="shared" si="20"/>
        <v>4110</v>
      </c>
      <c r="J51" s="90">
        <f t="shared" si="20"/>
        <v>4230</v>
      </c>
    </row>
    <row r="52" spans="2:10" ht="15" customHeight="1" x14ac:dyDescent="0.25">
      <c r="B52" s="182" t="s">
        <v>75</v>
      </c>
      <c r="C52" s="183"/>
      <c r="D52" s="184"/>
      <c r="E52" s="40" t="s">
        <v>76</v>
      </c>
      <c r="F52" s="7">
        <f>+F53</f>
        <v>0</v>
      </c>
      <c r="G52" s="7">
        <f t="shared" si="20"/>
        <v>0</v>
      </c>
      <c r="H52" s="7">
        <f t="shared" si="20"/>
        <v>4640</v>
      </c>
      <c r="I52" s="7">
        <f t="shared" si="20"/>
        <v>4110</v>
      </c>
      <c r="J52" s="57">
        <f t="shared" si="20"/>
        <v>4230</v>
      </c>
    </row>
    <row r="53" spans="2:10" ht="15" customHeight="1" x14ac:dyDescent="0.25">
      <c r="B53" s="185">
        <v>3</v>
      </c>
      <c r="C53" s="186"/>
      <c r="D53" s="187"/>
      <c r="E53" s="41" t="s">
        <v>23</v>
      </c>
      <c r="F53" s="7">
        <f>+F54+F55</f>
        <v>0</v>
      </c>
      <c r="G53" s="7">
        <f t="shared" ref="G53:J53" si="21">+G54+G55</f>
        <v>0</v>
      </c>
      <c r="H53" s="7">
        <f t="shared" si="21"/>
        <v>4640</v>
      </c>
      <c r="I53" s="7">
        <f t="shared" si="21"/>
        <v>4110</v>
      </c>
      <c r="J53" s="57">
        <f t="shared" si="21"/>
        <v>4230</v>
      </c>
    </row>
    <row r="54" spans="2:10" x14ac:dyDescent="0.25">
      <c r="B54" s="191">
        <v>31</v>
      </c>
      <c r="C54" s="192"/>
      <c r="D54" s="193"/>
      <c r="E54" s="41" t="s">
        <v>24</v>
      </c>
      <c r="F54" s="7">
        <v>0</v>
      </c>
      <c r="G54" s="8">
        <v>0</v>
      </c>
      <c r="H54" s="8">
        <v>3170</v>
      </c>
      <c r="I54" s="8">
        <v>2810</v>
      </c>
      <c r="J54" s="62">
        <v>2890</v>
      </c>
    </row>
    <row r="55" spans="2:10" x14ac:dyDescent="0.25">
      <c r="B55" s="191">
        <v>32</v>
      </c>
      <c r="C55" s="192"/>
      <c r="D55" s="193"/>
      <c r="E55" s="41" t="s">
        <v>36</v>
      </c>
      <c r="F55" s="7">
        <v>0</v>
      </c>
      <c r="G55" s="8">
        <v>0</v>
      </c>
      <c r="H55" s="8">
        <v>1470</v>
      </c>
      <c r="I55" s="8">
        <v>1300</v>
      </c>
      <c r="J55" s="62">
        <v>1340</v>
      </c>
    </row>
    <row r="56" spans="2:10" ht="51" x14ac:dyDescent="0.25">
      <c r="B56" s="179" t="s">
        <v>92</v>
      </c>
      <c r="C56" s="180"/>
      <c r="D56" s="181"/>
      <c r="E56" s="88" t="s">
        <v>93</v>
      </c>
      <c r="F56" s="89">
        <f>+F57+F62+F65+F68+F71</f>
        <v>13644.630000000001</v>
      </c>
      <c r="G56" s="89">
        <f t="shared" ref="G56:J56" si="22">+G57+G62+G65+G68+G71</f>
        <v>9688.7500000000018</v>
      </c>
      <c r="H56" s="89">
        <f t="shared" si="22"/>
        <v>24740</v>
      </c>
      <c r="I56" s="89">
        <f t="shared" si="22"/>
        <v>23870</v>
      </c>
      <c r="J56" s="90">
        <f t="shared" si="22"/>
        <v>24180</v>
      </c>
    </row>
    <row r="57" spans="2:10" x14ac:dyDescent="0.25">
      <c r="B57" s="182" t="s">
        <v>75</v>
      </c>
      <c r="C57" s="183"/>
      <c r="D57" s="184"/>
      <c r="E57" s="40" t="s">
        <v>76</v>
      </c>
      <c r="F57" s="7">
        <f>+F58+F60</f>
        <v>6030.59</v>
      </c>
      <c r="G57" s="7">
        <f t="shared" ref="G57:J57" si="23">+G58+G60</f>
        <v>3052.6200000000003</v>
      </c>
      <c r="H57" s="7">
        <f t="shared" si="23"/>
        <v>8620</v>
      </c>
      <c r="I57" s="7">
        <f t="shared" si="23"/>
        <v>7650</v>
      </c>
      <c r="J57" s="57">
        <f t="shared" si="23"/>
        <v>7860</v>
      </c>
    </row>
    <row r="58" spans="2:10" x14ac:dyDescent="0.25">
      <c r="B58" s="185">
        <v>3</v>
      </c>
      <c r="C58" s="186"/>
      <c r="D58" s="187"/>
      <c r="E58" s="41" t="s">
        <v>23</v>
      </c>
      <c r="F58" s="7">
        <f>+F59</f>
        <v>6030.59</v>
      </c>
      <c r="G58" s="7">
        <f t="shared" ref="G58:J58" si="24">+G59</f>
        <v>2389.0100000000002</v>
      </c>
      <c r="H58" s="7">
        <f t="shared" si="24"/>
        <v>2390</v>
      </c>
      <c r="I58" s="7">
        <f t="shared" si="24"/>
        <v>2120</v>
      </c>
      <c r="J58" s="57">
        <f t="shared" si="24"/>
        <v>2180</v>
      </c>
    </row>
    <row r="59" spans="2:10" x14ac:dyDescent="0.25">
      <c r="B59" s="191">
        <v>32</v>
      </c>
      <c r="C59" s="192"/>
      <c r="D59" s="193"/>
      <c r="E59" s="41" t="s">
        <v>36</v>
      </c>
      <c r="F59" s="7">
        <v>6030.59</v>
      </c>
      <c r="G59" s="8">
        <v>2389.0100000000002</v>
      </c>
      <c r="H59" s="8">
        <v>2390</v>
      </c>
      <c r="I59" s="8">
        <v>2120</v>
      </c>
      <c r="J59" s="62">
        <v>2180</v>
      </c>
    </row>
    <row r="60" spans="2:10" ht="25.5" x14ac:dyDescent="0.25">
      <c r="B60" s="185">
        <v>4</v>
      </c>
      <c r="C60" s="186"/>
      <c r="D60" s="187"/>
      <c r="E60" s="41" t="s">
        <v>25</v>
      </c>
      <c r="F60" s="7">
        <f>+F61</f>
        <v>0</v>
      </c>
      <c r="G60" s="7">
        <f t="shared" ref="G60:J60" si="25">+G61</f>
        <v>663.61</v>
      </c>
      <c r="H60" s="7">
        <f t="shared" si="25"/>
        <v>6230</v>
      </c>
      <c r="I60" s="7">
        <f t="shared" si="25"/>
        <v>5530</v>
      </c>
      <c r="J60" s="57">
        <f t="shared" si="25"/>
        <v>5680</v>
      </c>
    </row>
    <row r="61" spans="2:10" ht="25.5" x14ac:dyDescent="0.25">
      <c r="B61" s="191">
        <v>42</v>
      </c>
      <c r="C61" s="192"/>
      <c r="D61" s="193"/>
      <c r="E61" s="41" t="s">
        <v>56</v>
      </c>
      <c r="F61" s="7">
        <v>0</v>
      </c>
      <c r="G61" s="8">
        <v>663.61</v>
      </c>
      <c r="H61" s="8">
        <v>6230</v>
      </c>
      <c r="I61" s="8">
        <v>5530</v>
      </c>
      <c r="J61" s="62">
        <v>5680</v>
      </c>
    </row>
    <row r="62" spans="2:10" ht="38.25" x14ac:dyDescent="0.25">
      <c r="B62" s="182" t="s">
        <v>77</v>
      </c>
      <c r="C62" s="183"/>
      <c r="D62" s="184"/>
      <c r="E62" s="41" t="s">
        <v>78</v>
      </c>
      <c r="F62" s="7">
        <f>+F63</f>
        <v>0</v>
      </c>
      <c r="G62" s="7">
        <f t="shared" ref="G62:J63" si="26">+G63</f>
        <v>0</v>
      </c>
      <c r="H62" s="7">
        <f t="shared" si="26"/>
        <v>5620</v>
      </c>
      <c r="I62" s="7">
        <f t="shared" si="26"/>
        <v>5620</v>
      </c>
      <c r="J62" s="57">
        <f t="shared" si="26"/>
        <v>5620</v>
      </c>
    </row>
    <row r="63" spans="2:10" ht="25.5" x14ac:dyDescent="0.25">
      <c r="B63" s="185">
        <v>4</v>
      </c>
      <c r="C63" s="186"/>
      <c r="D63" s="187"/>
      <c r="E63" s="41" t="s">
        <v>25</v>
      </c>
      <c r="F63" s="7">
        <f>+F64</f>
        <v>0</v>
      </c>
      <c r="G63" s="7">
        <f t="shared" si="26"/>
        <v>0</v>
      </c>
      <c r="H63" s="7">
        <f t="shared" si="26"/>
        <v>5620</v>
      </c>
      <c r="I63" s="7">
        <f t="shared" si="26"/>
        <v>5620</v>
      </c>
      <c r="J63" s="57">
        <f t="shared" si="26"/>
        <v>5620</v>
      </c>
    </row>
    <row r="64" spans="2:10" ht="25.5" x14ac:dyDescent="0.25">
      <c r="B64" s="191">
        <v>42</v>
      </c>
      <c r="C64" s="192"/>
      <c r="D64" s="193"/>
      <c r="E64" s="41" t="s">
        <v>56</v>
      </c>
      <c r="F64" s="7">
        <v>0</v>
      </c>
      <c r="G64" s="8">
        <v>0</v>
      </c>
      <c r="H64" s="8">
        <v>5620</v>
      </c>
      <c r="I64" s="8">
        <v>5620</v>
      </c>
      <c r="J64" s="62">
        <v>5620</v>
      </c>
    </row>
    <row r="65" spans="2:10" ht="15" customHeight="1" x14ac:dyDescent="0.25">
      <c r="B65" s="182" t="s">
        <v>79</v>
      </c>
      <c r="C65" s="183"/>
      <c r="D65" s="184"/>
      <c r="E65" s="41" t="s">
        <v>40</v>
      </c>
      <c r="F65" s="7">
        <f>+F66</f>
        <v>5755.92</v>
      </c>
      <c r="G65" s="7">
        <f t="shared" ref="G65:J66" si="27">+G66</f>
        <v>5972.52</v>
      </c>
      <c r="H65" s="7">
        <f t="shared" si="27"/>
        <v>8400</v>
      </c>
      <c r="I65" s="7">
        <f t="shared" si="27"/>
        <v>8500</v>
      </c>
      <c r="J65" s="57">
        <f t="shared" si="27"/>
        <v>8600</v>
      </c>
    </row>
    <row r="66" spans="2:10" ht="25.5" x14ac:dyDescent="0.25">
      <c r="B66" s="185">
        <v>4</v>
      </c>
      <c r="C66" s="186"/>
      <c r="D66" s="187"/>
      <c r="E66" s="41" t="s">
        <v>25</v>
      </c>
      <c r="F66" s="7">
        <f>+F67</f>
        <v>5755.92</v>
      </c>
      <c r="G66" s="7">
        <f t="shared" si="27"/>
        <v>5972.52</v>
      </c>
      <c r="H66" s="7">
        <f t="shared" si="27"/>
        <v>8400</v>
      </c>
      <c r="I66" s="7">
        <f t="shared" si="27"/>
        <v>8500</v>
      </c>
      <c r="J66" s="57">
        <f t="shared" si="27"/>
        <v>8600</v>
      </c>
    </row>
    <row r="67" spans="2:10" ht="25.5" x14ac:dyDescent="0.25">
      <c r="B67" s="191">
        <v>42</v>
      </c>
      <c r="C67" s="192"/>
      <c r="D67" s="193"/>
      <c r="E67" s="41" t="s">
        <v>56</v>
      </c>
      <c r="F67" s="7">
        <v>5755.92</v>
      </c>
      <c r="G67" s="8">
        <v>5972.52</v>
      </c>
      <c r="H67" s="8">
        <v>8400</v>
      </c>
      <c r="I67" s="8">
        <v>8500</v>
      </c>
      <c r="J67" s="62">
        <v>8600</v>
      </c>
    </row>
    <row r="68" spans="2:10" ht="25.5" x14ac:dyDescent="0.25">
      <c r="B68" s="182" t="s">
        <v>82</v>
      </c>
      <c r="C68" s="183"/>
      <c r="D68" s="184"/>
      <c r="E68" s="41" t="s">
        <v>83</v>
      </c>
      <c r="F68" s="7">
        <f>+F69</f>
        <v>663.61</v>
      </c>
      <c r="G68" s="7">
        <f t="shared" ref="G68:J69" si="28">+G69</f>
        <v>663.61</v>
      </c>
      <c r="H68" s="7">
        <f t="shared" si="28"/>
        <v>700</v>
      </c>
      <c r="I68" s="7">
        <f t="shared" si="28"/>
        <v>700</v>
      </c>
      <c r="J68" s="57">
        <f t="shared" si="28"/>
        <v>700</v>
      </c>
    </row>
    <row r="69" spans="2:10" ht="25.5" x14ac:dyDescent="0.25">
      <c r="B69" s="185">
        <v>4</v>
      </c>
      <c r="C69" s="186"/>
      <c r="D69" s="187"/>
      <c r="E69" s="41" t="s">
        <v>25</v>
      </c>
      <c r="F69" s="7">
        <f>+F70</f>
        <v>663.61</v>
      </c>
      <c r="G69" s="7">
        <f t="shared" si="28"/>
        <v>663.61</v>
      </c>
      <c r="H69" s="7">
        <f t="shared" si="28"/>
        <v>700</v>
      </c>
      <c r="I69" s="7">
        <f t="shared" si="28"/>
        <v>700</v>
      </c>
      <c r="J69" s="57">
        <f t="shared" si="28"/>
        <v>700</v>
      </c>
    </row>
    <row r="70" spans="2:10" ht="25.5" x14ac:dyDescent="0.25">
      <c r="B70" s="191">
        <v>42</v>
      </c>
      <c r="C70" s="192"/>
      <c r="D70" s="193"/>
      <c r="E70" s="41" t="s">
        <v>56</v>
      </c>
      <c r="F70" s="7">
        <v>663.61</v>
      </c>
      <c r="G70" s="8">
        <v>663.61</v>
      </c>
      <c r="H70" s="8">
        <v>700</v>
      </c>
      <c r="I70" s="8">
        <v>700</v>
      </c>
      <c r="J70" s="62">
        <v>700</v>
      </c>
    </row>
    <row r="71" spans="2:10" ht="25.5" customHeight="1" x14ac:dyDescent="0.25">
      <c r="B71" s="182" t="s">
        <v>94</v>
      </c>
      <c r="C71" s="183"/>
      <c r="D71" s="184"/>
      <c r="E71" s="41" t="s">
        <v>95</v>
      </c>
      <c r="F71" s="7">
        <f>+F72</f>
        <v>1194.51</v>
      </c>
      <c r="G71" s="7">
        <f t="shared" ref="G71:J72" si="29">+G72</f>
        <v>0</v>
      </c>
      <c r="H71" s="7">
        <f t="shared" si="29"/>
        <v>1400</v>
      </c>
      <c r="I71" s="7">
        <f t="shared" si="29"/>
        <v>1400</v>
      </c>
      <c r="J71" s="57">
        <f t="shared" si="29"/>
        <v>1400</v>
      </c>
    </row>
    <row r="72" spans="2:10" ht="25.5" x14ac:dyDescent="0.25">
      <c r="B72" s="185">
        <v>4</v>
      </c>
      <c r="C72" s="186"/>
      <c r="D72" s="187"/>
      <c r="E72" s="41" t="s">
        <v>25</v>
      </c>
      <c r="F72" s="7">
        <f>+F73</f>
        <v>1194.51</v>
      </c>
      <c r="G72" s="7">
        <f t="shared" si="29"/>
        <v>0</v>
      </c>
      <c r="H72" s="7">
        <f t="shared" si="29"/>
        <v>1400</v>
      </c>
      <c r="I72" s="7">
        <f t="shared" si="29"/>
        <v>1400</v>
      </c>
      <c r="J72" s="57">
        <f t="shared" si="29"/>
        <v>1400</v>
      </c>
    </row>
    <row r="73" spans="2:10" ht="25.5" x14ac:dyDescent="0.25">
      <c r="B73" s="191">
        <v>42</v>
      </c>
      <c r="C73" s="192"/>
      <c r="D73" s="193"/>
      <c r="E73" s="41" t="s">
        <v>56</v>
      </c>
      <c r="F73" s="7">
        <v>1194.51</v>
      </c>
      <c r="G73" s="8">
        <v>0</v>
      </c>
      <c r="H73" s="8">
        <v>1400</v>
      </c>
      <c r="I73" s="8">
        <v>1400</v>
      </c>
      <c r="J73" s="62">
        <v>1400</v>
      </c>
    </row>
    <row r="74" spans="2:10" ht="25.5" x14ac:dyDescent="0.25">
      <c r="B74" s="179" t="s">
        <v>96</v>
      </c>
      <c r="C74" s="180"/>
      <c r="D74" s="181"/>
      <c r="E74" s="88" t="s">
        <v>97</v>
      </c>
      <c r="F74" s="89">
        <f>+F75</f>
        <v>2267.41</v>
      </c>
      <c r="G74" s="89">
        <f t="shared" ref="G74:J76" si="30">+G75</f>
        <v>3185.35</v>
      </c>
      <c r="H74" s="89">
        <f t="shared" si="30"/>
        <v>0</v>
      </c>
      <c r="I74" s="89">
        <f t="shared" si="30"/>
        <v>0</v>
      </c>
      <c r="J74" s="90">
        <f t="shared" si="30"/>
        <v>0</v>
      </c>
    </row>
    <row r="75" spans="2:10" ht="25.5" x14ac:dyDescent="0.25">
      <c r="B75" s="182" t="s">
        <v>99</v>
      </c>
      <c r="C75" s="183"/>
      <c r="D75" s="184"/>
      <c r="E75" s="41" t="s">
        <v>98</v>
      </c>
      <c r="F75" s="7">
        <f>+F76</f>
        <v>2267.41</v>
      </c>
      <c r="G75" s="7">
        <f t="shared" si="30"/>
        <v>3185.35</v>
      </c>
      <c r="H75" s="7">
        <f t="shared" si="30"/>
        <v>0</v>
      </c>
      <c r="I75" s="7">
        <f t="shared" si="30"/>
        <v>0</v>
      </c>
      <c r="J75" s="57">
        <f t="shared" si="30"/>
        <v>0</v>
      </c>
    </row>
    <row r="76" spans="2:10" x14ac:dyDescent="0.25">
      <c r="B76" s="185">
        <v>3</v>
      </c>
      <c r="C76" s="186"/>
      <c r="D76" s="187"/>
      <c r="E76" s="41" t="s">
        <v>23</v>
      </c>
      <c r="F76" s="7">
        <f>+F77</f>
        <v>2267.41</v>
      </c>
      <c r="G76" s="7">
        <f t="shared" si="30"/>
        <v>3185.35</v>
      </c>
      <c r="H76" s="7">
        <f t="shared" si="30"/>
        <v>0</v>
      </c>
      <c r="I76" s="7">
        <f t="shared" si="30"/>
        <v>0</v>
      </c>
      <c r="J76" s="57">
        <f t="shared" si="30"/>
        <v>0</v>
      </c>
    </row>
    <row r="77" spans="2:10" x14ac:dyDescent="0.25">
      <c r="B77" s="191">
        <v>32</v>
      </c>
      <c r="C77" s="192"/>
      <c r="D77" s="193"/>
      <c r="E77" s="41" t="s">
        <v>36</v>
      </c>
      <c r="F77" s="7">
        <v>2267.41</v>
      </c>
      <c r="G77" s="8">
        <v>3185.35</v>
      </c>
      <c r="H77" s="8">
        <v>0</v>
      </c>
      <c r="I77" s="8">
        <v>0</v>
      </c>
      <c r="J77" s="62">
        <v>0</v>
      </c>
    </row>
    <row r="78" spans="2:10" ht="63.75" x14ac:dyDescent="0.25">
      <c r="B78" s="179" t="s">
        <v>100</v>
      </c>
      <c r="C78" s="180"/>
      <c r="D78" s="181"/>
      <c r="E78" s="88" t="s">
        <v>101</v>
      </c>
      <c r="F78" s="89">
        <f>+F79</f>
        <v>624.37</v>
      </c>
      <c r="G78" s="89">
        <f t="shared" ref="G78:J80" si="31">+G79</f>
        <v>929.06</v>
      </c>
      <c r="H78" s="89">
        <f t="shared" si="31"/>
        <v>930</v>
      </c>
      <c r="I78" s="89">
        <f t="shared" si="31"/>
        <v>830</v>
      </c>
      <c r="J78" s="90">
        <f t="shared" si="31"/>
        <v>850</v>
      </c>
    </row>
    <row r="79" spans="2:10" ht="15" customHeight="1" x14ac:dyDescent="0.25">
      <c r="B79" s="182" t="s">
        <v>75</v>
      </c>
      <c r="C79" s="183"/>
      <c r="D79" s="184"/>
      <c r="E79" s="40" t="s">
        <v>76</v>
      </c>
      <c r="F79" s="7">
        <f>+F80</f>
        <v>624.37</v>
      </c>
      <c r="G79" s="7">
        <f t="shared" si="31"/>
        <v>929.06</v>
      </c>
      <c r="H79" s="7">
        <f t="shared" si="31"/>
        <v>930</v>
      </c>
      <c r="I79" s="7">
        <f t="shared" si="31"/>
        <v>830</v>
      </c>
      <c r="J79" s="57">
        <f t="shared" si="31"/>
        <v>850</v>
      </c>
    </row>
    <row r="80" spans="2:10" x14ac:dyDescent="0.25">
      <c r="B80" s="185">
        <v>3</v>
      </c>
      <c r="C80" s="186"/>
      <c r="D80" s="187"/>
      <c r="E80" s="41" t="s">
        <v>23</v>
      </c>
      <c r="F80" s="7">
        <f>+F81</f>
        <v>624.37</v>
      </c>
      <c r="G80" s="7">
        <f t="shared" si="31"/>
        <v>929.06</v>
      </c>
      <c r="H80" s="7">
        <f t="shared" si="31"/>
        <v>930</v>
      </c>
      <c r="I80" s="7">
        <f t="shared" si="31"/>
        <v>830</v>
      </c>
      <c r="J80" s="57">
        <f t="shared" si="31"/>
        <v>850</v>
      </c>
    </row>
    <row r="81" spans="2:10" ht="15.75" thickBot="1" x14ac:dyDescent="0.3">
      <c r="B81" s="188">
        <v>32</v>
      </c>
      <c r="C81" s="189"/>
      <c r="D81" s="190"/>
      <c r="E81" s="73" t="s">
        <v>36</v>
      </c>
      <c r="F81" s="69">
        <v>624.37</v>
      </c>
      <c r="G81" s="70">
        <v>929.06</v>
      </c>
      <c r="H81" s="70">
        <v>930</v>
      </c>
      <c r="I81" s="70">
        <v>830</v>
      </c>
      <c r="J81" s="74">
        <v>850</v>
      </c>
    </row>
  </sheetData>
  <mergeCells count="79">
    <mergeCell ref="B18:D18"/>
    <mergeCell ref="B19:D19"/>
    <mergeCell ref="B20:D20"/>
    <mergeCell ref="B21:D21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6:D6"/>
    <mergeCell ref="B7:D7"/>
    <mergeCell ref="B1:J1"/>
    <mergeCell ref="B3:J3"/>
    <mergeCell ref="B5:D5"/>
    <mergeCell ref="B27:D27"/>
    <mergeCell ref="B31:D31"/>
    <mergeCell ref="B32:D32"/>
    <mergeCell ref="B22:D22"/>
    <mergeCell ref="B23:D23"/>
    <mergeCell ref="B24:D24"/>
    <mergeCell ref="B25:D25"/>
    <mergeCell ref="B26:D26"/>
    <mergeCell ref="B28:D28"/>
    <mergeCell ref="B29:D29"/>
    <mergeCell ref="B30:D30"/>
    <mergeCell ref="B33:D33"/>
    <mergeCell ref="B34:D34"/>
    <mergeCell ref="B35:D35"/>
    <mergeCell ref="B36:D36"/>
    <mergeCell ref="B37:D37"/>
    <mergeCell ref="B43:D43"/>
    <mergeCell ref="B44:D44"/>
    <mergeCell ref="B45:D45"/>
    <mergeCell ref="B46:D46"/>
    <mergeCell ref="B38:D38"/>
    <mergeCell ref="B39:D39"/>
    <mergeCell ref="B40:D40"/>
    <mergeCell ref="B41:D41"/>
    <mergeCell ref="B42:D42"/>
    <mergeCell ref="B47:D47"/>
    <mergeCell ref="B48:D48"/>
    <mergeCell ref="B49:D49"/>
    <mergeCell ref="B50:D50"/>
    <mergeCell ref="B51:D51"/>
    <mergeCell ref="B52:D52"/>
    <mergeCell ref="B54:D54"/>
    <mergeCell ref="B55:D55"/>
    <mergeCell ref="B56:D56"/>
    <mergeCell ref="B57:D57"/>
    <mergeCell ref="B53:D53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8:D78"/>
    <mergeCell ref="B79:D79"/>
    <mergeCell ref="B80:D80"/>
    <mergeCell ref="B81:D81"/>
    <mergeCell ref="B73:D73"/>
    <mergeCell ref="B74:D74"/>
    <mergeCell ref="B75:D75"/>
    <mergeCell ref="B76:D76"/>
    <mergeCell ref="B77:D77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2022-12-15T11:00:23Z</cp:lastPrinted>
  <dcterms:created xsi:type="dcterms:W3CDTF">2022-08-12T12:51:27Z</dcterms:created>
  <dcterms:modified xsi:type="dcterms:W3CDTF">2022-12-15T12:24:57Z</dcterms:modified>
</cp:coreProperties>
</file>