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na\Plan_ŠO\Plan 2023\Rebalans\"/>
    </mc:Choice>
  </mc:AlternateContent>
  <bookViews>
    <workbookView xWindow="0" yWindow="0" windowWidth="15360" windowHeight="7050"/>
  </bookViews>
  <sheets>
    <sheet name="SAŽETAK" sheetId="1" r:id="rId1"/>
    <sheet name=" Račun prihoda i rashoda" sheetId="3" r:id="rId2"/>
    <sheet name="Rashodi prema funkcijskoj kl" sheetId="5" r:id="rId3"/>
    <sheet name="Račun financiranja" sheetId="6" state="hidden" r:id="rId4"/>
    <sheet name="POSEBNI DIO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7" l="1"/>
  <c r="G82" i="7" l="1"/>
  <c r="H82" i="7"/>
  <c r="F82" i="7"/>
  <c r="H88" i="7"/>
  <c r="H87" i="7" s="1"/>
  <c r="H86" i="7" s="1"/>
  <c r="G87" i="7"/>
  <c r="F87" i="7"/>
  <c r="F86" i="7" s="1"/>
  <c r="G86" i="7"/>
  <c r="H85" i="7"/>
  <c r="H84" i="7" s="1"/>
  <c r="H83" i="7" s="1"/>
  <c r="G84" i="7"/>
  <c r="G83" i="7" s="1"/>
  <c r="F84" i="7"/>
  <c r="F83" i="7" s="1"/>
  <c r="E12" i="5"/>
  <c r="G20" i="3"/>
  <c r="F37" i="3"/>
  <c r="H37" i="3"/>
  <c r="G37" i="3"/>
  <c r="F24" i="3"/>
  <c r="H65" i="3"/>
  <c r="G65" i="3"/>
  <c r="F65" i="3"/>
  <c r="H57" i="3"/>
  <c r="H56" i="3"/>
  <c r="H55" i="3" s="1"/>
  <c r="G55" i="3"/>
  <c r="F55" i="3"/>
  <c r="F53" i="3"/>
  <c r="G14" i="3"/>
  <c r="H32" i="3" l="1"/>
  <c r="H31" i="3"/>
  <c r="H30" i="3"/>
  <c r="G29" i="3"/>
  <c r="G28" i="3" s="1"/>
  <c r="H30" i="1" s="1"/>
  <c r="I30" i="1" s="1"/>
  <c r="F29" i="3"/>
  <c r="F28" i="3" s="1"/>
  <c r="H29" i="3" l="1"/>
  <c r="H28" i="3" s="1"/>
  <c r="H81" i="7"/>
  <c r="H73" i="7"/>
  <c r="H70" i="7"/>
  <c r="H67" i="7"/>
  <c r="H64" i="7"/>
  <c r="H61" i="7"/>
  <c r="H59" i="7"/>
  <c r="H55" i="7"/>
  <c r="H54" i="7"/>
  <c r="H50" i="7"/>
  <c r="H46" i="7"/>
  <c r="H45" i="7"/>
  <c r="H35" i="7"/>
  <c r="H34" i="7"/>
  <c r="H30" i="7"/>
  <c r="H27" i="7"/>
  <c r="H26" i="7"/>
  <c r="H25" i="7"/>
  <c r="H22" i="7"/>
  <c r="H19" i="7"/>
  <c r="H18" i="7"/>
  <c r="H17" i="7"/>
  <c r="H14" i="7"/>
  <c r="H13" i="7"/>
  <c r="H10" i="7"/>
  <c r="H64" i="3"/>
  <c r="H63" i="3"/>
  <c r="H62" i="3"/>
  <c r="H61" i="3"/>
  <c r="H60" i="3"/>
  <c r="H54" i="3"/>
  <c r="H52" i="3"/>
  <c r="H51" i="3"/>
  <c r="H50" i="3"/>
  <c r="H48" i="3"/>
  <c r="H47" i="3"/>
  <c r="H46" i="3"/>
  <c r="H45" i="3"/>
  <c r="H44" i="3"/>
  <c r="H43" i="3"/>
  <c r="H40" i="3"/>
  <c r="H41" i="3"/>
  <c r="H23" i="3"/>
  <c r="H21" i="3"/>
  <c r="H18" i="3"/>
  <c r="H17" i="3"/>
  <c r="H15" i="3"/>
  <c r="H13" i="3"/>
  <c r="H12" i="3"/>
  <c r="G11" i="3"/>
  <c r="F20" i="3" l="1"/>
  <c r="H20" i="3" s="1"/>
  <c r="F39" i="3"/>
  <c r="H39" i="3" s="1"/>
  <c r="F42" i="3" l="1"/>
  <c r="F29" i="7"/>
  <c r="F28" i="7" s="1"/>
  <c r="G29" i="7"/>
  <c r="G28" i="7" s="1"/>
  <c r="H29" i="7"/>
  <c r="H28" i="7" s="1"/>
  <c r="D11" i="5"/>
  <c r="D10" i="5" s="1"/>
  <c r="E11" i="5"/>
  <c r="E10" i="5" s="1"/>
  <c r="C11" i="5"/>
  <c r="C10" i="5" s="1"/>
  <c r="F22" i="3" l="1"/>
  <c r="G22" i="3"/>
  <c r="H22" i="3"/>
  <c r="F80" i="7"/>
  <c r="F79" i="7" s="1"/>
  <c r="F78" i="7" s="1"/>
  <c r="G80" i="7"/>
  <c r="G79" i="7" s="1"/>
  <c r="G78" i="7" s="1"/>
  <c r="H80" i="7"/>
  <c r="H79" i="7" s="1"/>
  <c r="H78" i="7" s="1"/>
  <c r="F76" i="7"/>
  <c r="F75" i="7" s="1"/>
  <c r="F74" i="7" s="1"/>
  <c r="G76" i="7"/>
  <c r="G75" i="7" s="1"/>
  <c r="G74" i="7" s="1"/>
  <c r="H76" i="7"/>
  <c r="H75" i="7" s="1"/>
  <c r="H74" i="7" s="1"/>
  <c r="F72" i="7"/>
  <c r="F71" i="7" s="1"/>
  <c r="G72" i="7"/>
  <c r="G71" i="7" s="1"/>
  <c r="H72" i="7"/>
  <c r="H71" i="7" s="1"/>
  <c r="F69" i="7"/>
  <c r="F68" i="7" s="1"/>
  <c r="G69" i="7"/>
  <c r="G68" i="7" s="1"/>
  <c r="H69" i="7"/>
  <c r="H68" i="7" s="1"/>
  <c r="F66" i="7"/>
  <c r="F65" i="7" s="1"/>
  <c r="G66" i="7"/>
  <c r="G65" i="7" s="1"/>
  <c r="H66" i="7"/>
  <c r="H65" i="7" s="1"/>
  <c r="F63" i="7"/>
  <c r="F62" i="7" s="1"/>
  <c r="G63" i="7"/>
  <c r="G62" i="7" s="1"/>
  <c r="H63" i="7"/>
  <c r="H62" i="7" s="1"/>
  <c r="F58" i="7"/>
  <c r="G58" i="7"/>
  <c r="H58" i="7"/>
  <c r="F60" i="7"/>
  <c r="G60" i="7"/>
  <c r="H60" i="7"/>
  <c r="F53" i="7"/>
  <c r="F52" i="7" s="1"/>
  <c r="F51" i="7" s="1"/>
  <c r="G53" i="7"/>
  <c r="G52" i="7" s="1"/>
  <c r="G51" i="7" s="1"/>
  <c r="H53" i="7"/>
  <c r="H52" i="7" s="1"/>
  <c r="H51" i="7" s="1"/>
  <c r="F49" i="7"/>
  <c r="F48" i="7" s="1"/>
  <c r="F47" i="7" s="1"/>
  <c r="G49" i="7"/>
  <c r="G48" i="7" s="1"/>
  <c r="G47" i="7" s="1"/>
  <c r="H49" i="7"/>
  <c r="H48" i="7" s="1"/>
  <c r="H47" i="7" s="1"/>
  <c r="F44" i="7"/>
  <c r="F43" i="7" s="1"/>
  <c r="F42" i="7" s="1"/>
  <c r="G44" i="7"/>
  <c r="G43" i="7" s="1"/>
  <c r="G42" i="7" s="1"/>
  <c r="H44" i="7"/>
  <c r="H43" i="7" s="1"/>
  <c r="H42" i="7" s="1"/>
  <c r="F40" i="7"/>
  <c r="F39" i="7" s="1"/>
  <c r="G40" i="7"/>
  <c r="G39" i="7" s="1"/>
  <c r="H40" i="7"/>
  <c r="H39" i="7" s="1"/>
  <c r="F37" i="7"/>
  <c r="F36" i="7" s="1"/>
  <c r="G37" i="7"/>
  <c r="G36" i="7" s="1"/>
  <c r="H37" i="7"/>
  <c r="H36" i="7" s="1"/>
  <c r="F33" i="7"/>
  <c r="F32" i="7" s="1"/>
  <c r="G33" i="7"/>
  <c r="G32" i="7" s="1"/>
  <c r="G31" i="7" s="1"/>
  <c r="H33" i="7"/>
  <c r="H32" i="7" s="1"/>
  <c r="F24" i="7"/>
  <c r="F23" i="7" s="1"/>
  <c r="G24" i="7"/>
  <c r="G23" i="7" s="1"/>
  <c r="H24" i="7"/>
  <c r="H23" i="7" s="1"/>
  <c r="F21" i="7"/>
  <c r="F20" i="7" s="1"/>
  <c r="G21" i="7"/>
  <c r="G20" i="7" s="1"/>
  <c r="H21" i="7"/>
  <c r="H20" i="7" s="1"/>
  <c r="F16" i="7"/>
  <c r="F15" i="7" s="1"/>
  <c r="G16" i="7"/>
  <c r="G15" i="7" s="1"/>
  <c r="H16" i="7"/>
  <c r="H15" i="7" s="1"/>
  <c r="F12" i="7"/>
  <c r="F11" i="7" s="1"/>
  <c r="G12" i="7"/>
  <c r="G11" i="7" s="1"/>
  <c r="H12" i="7"/>
  <c r="H11" i="7" s="1"/>
  <c r="F9" i="7"/>
  <c r="F8" i="7" s="1"/>
  <c r="F7" i="7" s="1"/>
  <c r="G9" i="7"/>
  <c r="G8" i="7" s="1"/>
  <c r="H9" i="7"/>
  <c r="H8" i="7" s="1"/>
  <c r="B1" i="3"/>
  <c r="F59" i="3"/>
  <c r="F58" i="3" s="1"/>
  <c r="G14" i="1" s="1"/>
  <c r="G59" i="3"/>
  <c r="G58" i="3" s="1"/>
  <c r="H14" i="1" s="1"/>
  <c r="H59" i="3"/>
  <c r="H58" i="3" s="1"/>
  <c r="I14" i="1" s="1"/>
  <c r="G53" i="3"/>
  <c r="H53" i="3"/>
  <c r="F49" i="3"/>
  <c r="G49" i="3"/>
  <c r="H49" i="3"/>
  <c r="G42" i="3"/>
  <c r="H42" i="3"/>
  <c r="F38" i="3"/>
  <c r="G38" i="3"/>
  <c r="H38" i="3"/>
  <c r="F19" i="3"/>
  <c r="G19" i="3"/>
  <c r="H19" i="3"/>
  <c r="F16" i="3"/>
  <c r="G16" i="3"/>
  <c r="H16" i="3"/>
  <c r="F14" i="3"/>
  <c r="H14" i="3"/>
  <c r="F11" i="3"/>
  <c r="H11" i="3"/>
  <c r="F31" i="7" l="1"/>
  <c r="H31" i="7"/>
  <c r="I13" i="1"/>
  <c r="I12" i="1" s="1"/>
  <c r="H13" i="1"/>
  <c r="H12" i="1" s="1"/>
  <c r="F57" i="7"/>
  <c r="F56" i="7" s="1"/>
  <c r="F6" i="7" s="1"/>
  <c r="H7" i="7"/>
  <c r="G7" i="7"/>
  <c r="H57" i="7"/>
  <c r="H56" i="7" s="1"/>
  <c r="G10" i="3"/>
  <c r="H10" i="1" s="1"/>
  <c r="H9" i="1" s="1"/>
  <c r="F10" i="3"/>
  <c r="G10" i="1" s="1"/>
  <c r="G9" i="1" s="1"/>
  <c r="G13" i="1"/>
  <c r="G12" i="1" s="1"/>
  <c r="B1" i="5"/>
  <c r="B1" i="7"/>
  <c r="H24" i="3"/>
  <c r="G24" i="3"/>
  <c r="H10" i="3"/>
  <c r="I10" i="1" s="1"/>
  <c r="I9" i="1" s="1"/>
  <c r="G57" i="7"/>
  <c r="G56" i="7" s="1"/>
  <c r="G15" i="1" l="1"/>
  <c r="G6" i="7"/>
  <c r="H15" i="1"/>
  <c r="I15" i="1"/>
</calcChain>
</file>

<file path=xl/sharedStrings.xml><?xml version="1.0" encoding="utf-8"?>
<sst xmlns="http://schemas.openxmlformats.org/spreadsheetml/2006/main" count="261" uniqueCount="116">
  <si>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</si>
  <si>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</si>
  <si>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</si>
  <si>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</si>
  <si>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</si>
  <si>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</si>
  <si>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</si>
  <si>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</si>
  <si>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</si>
  <si>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</si>
  <si>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</si>
  <si>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</si>
  <si>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</si>
  <si>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</si>
  <si>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</si>
  <si>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</si>
  <si>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</si>
  <si>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</si>
  <si>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</si>
  <si>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</si>
  <si>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</si>
  <si>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</si>
  <si>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</si>
  <si>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</si>
  <si>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</si>
  <si>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</si>
  <si>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</si>
  <si>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</si>
  <si>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</si>
  <si>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</si>
  <si>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</si>
  <si>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</si>
  <si>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</si>
  <si>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</si>
  <si>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</si>
  <si>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</si>
  <si>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</si>
  <si>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</si>
  <si>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</si>
  <si>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</si>
  <si>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</si>
  <si>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</si>
  <si>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</si>
  <si>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</si>
  <si>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</si>
  <si>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</si>
  <si>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</si>
  <si>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</si>
  <si>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</si>
  <si>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</si>
  <si>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</si>
  <si>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</si>
  <si>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t>Naziv</t>
  </si>
  <si>
    <t>Pomoći iz drugih proračuna</t>
  </si>
  <si>
    <t>Pomoći temeljem prijenosa EU sredstava</t>
  </si>
  <si>
    <t>Prihodi od upravnih i administrativnih pristojbi, pristojbi po posebnim propisima i naknada</t>
  </si>
  <si>
    <t>Prihodi od prodaje proizvoda i robe te pruženih usluga, prihodi od donacija i povrati po protestira</t>
  </si>
  <si>
    <t>Donacije</t>
  </si>
  <si>
    <t>Opći prihodi i primici-decentralizirana sredstva</t>
  </si>
  <si>
    <t>Financijski rashodi</t>
  </si>
  <si>
    <t>Naknade građanima i kućanstvima na temelju osiguranja i druge naknade</t>
  </si>
  <si>
    <t>09 Obrazovanje</t>
  </si>
  <si>
    <t>092 Srednjoškolsko obrazovanje</t>
  </si>
  <si>
    <t>PROGRAM A024109</t>
  </si>
  <si>
    <t>DJELATNOST USTANOVA SREDNJEG ŠKOLSTVA I UČENIČKIH DOMOVA</t>
  </si>
  <si>
    <t>Aktivnost A024109A410901</t>
  </si>
  <si>
    <t>REDOVNA DJELATNOST PRORAČUNSKIH KORISNIKA</t>
  </si>
  <si>
    <t>Izvor financiranja 1.1</t>
  </si>
  <si>
    <t>OPĆI PRIHODI I PRIMICI</t>
  </si>
  <si>
    <t>Izvor financiranja 1.2</t>
  </si>
  <si>
    <t>OPĆI PRIHODI I PRIMICI-DECENTRALIZIRANA SREDSTVA</t>
  </si>
  <si>
    <t>Izvor financiranja 3.1</t>
  </si>
  <si>
    <t>Izvor financiranja 4.3</t>
  </si>
  <si>
    <t>OSTALI PRIHODI ZA POSEBNE NAMJENE</t>
  </si>
  <si>
    <t>Izvor financiranja 5.2</t>
  </si>
  <si>
    <t>POMOĆI IZ DRUGIH PRORAČUNA</t>
  </si>
  <si>
    <t>Aktivnost A024109A410902</t>
  </si>
  <si>
    <t>IZVANNASTAVNE I OSTALE AKTIVNOSTI</t>
  </si>
  <si>
    <t>Aktivnost A024109A410903</t>
  </si>
  <si>
    <t>POMOĆNICI U NASTAVI</t>
  </si>
  <si>
    <t>Aktivnost A024109A410905</t>
  </si>
  <si>
    <t>NABAVA UDŽBENIKA</t>
  </si>
  <si>
    <t>Aktivnost A024109A410907</t>
  </si>
  <si>
    <t>GRAĐANSKI ODGOJ I ŠKOLA I ZAJEDNICA</t>
  </si>
  <si>
    <t>Aktivnost A024109K410901</t>
  </si>
  <si>
    <t>ODRŽAVANJE I OPREMANJE USTANOVA SREDNJEG ŠKOLSTVA I UČENIČKIH DOMOVA</t>
  </si>
  <si>
    <t>Izvor financiranja 6.1</t>
  </si>
  <si>
    <t>DONACIJE</t>
  </si>
  <si>
    <t>Aktivnost A024109T410901</t>
  </si>
  <si>
    <t>ŠKOLSKA SHEMA VOĆE, POVRĆE, MLIJEČNI PROIZVODI</t>
  </si>
  <si>
    <t>POMOĆI TEMELJEM PRIJENOSA EU SREDSTAVA</t>
  </si>
  <si>
    <t>Izvor financiranja 5.6</t>
  </si>
  <si>
    <t>Aktivnost A024109T410902</t>
  </si>
  <si>
    <t>SUFINANCIRANJE PROJEKATA PRIJAVLJENIH NA NATJEČAJE EUROPSKIH FONDOVA ILI PARTNERSTVA ZA EU FONDOVE</t>
  </si>
  <si>
    <t>Kazne, upravne mjere i ostali prihodi</t>
  </si>
  <si>
    <t>EUR</t>
  </si>
  <si>
    <t>Ukupni prihodi</t>
  </si>
  <si>
    <t>Ukupni rashodi</t>
  </si>
  <si>
    <t>POMOĆI TEMELJE PRIJENOSA EU SREDSTAVA</t>
  </si>
  <si>
    <t>Povećanje/  smanjenje</t>
  </si>
  <si>
    <t>UKUPAN DONOS VIŠKA / MANJKA IZ PRETHODNE(IH) GODINE*</t>
  </si>
  <si>
    <t>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</si>
  <si>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2023.</t>
  </si>
  <si>
    <t>Novi plan 2023.</t>
  </si>
  <si>
    <t xml:space="preserve">IZMJENE I DOPUNE FINANCIJSKOG PLANA GIMNAZIJE SESVETE
ZA 2023. </t>
  </si>
  <si>
    <t>Vlastiti izvor</t>
  </si>
  <si>
    <t>Višak prihoda poslovanja</t>
  </si>
  <si>
    <t>VIŠAK KORIŠTEN ZA POKRIĆE RASHODA</t>
  </si>
  <si>
    <t>Vlastiti prihodi - višak</t>
  </si>
  <si>
    <t>Pomoći iz drugih proračuna - višak</t>
  </si>
  <si>
    <t>Pomoći temeljem prijenosa EU sredstava - višak</t>
  </si>
  <si>
    <t xml:space="preserve">  Povećanje/     smanjenje</t>
  </si>
  <si>
    <t>Ostali rashodi</t>
  </si>
  <si>
    <t>Aktivnost A024109T410905</t>
  </si>
  <si>
    <t xml:space="preserve">BESPLATNE MENSTRUALNE POTREPŠTINE 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</si>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</sst>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0" borderId="0" xfId="0" quotePrefix="1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3" fontId="4" fillId="0" borderId="0" xfId="0" applyNumberFormat="1" applyFont="1" applyBorder="1" applyAlignment="1">
      <alignment horizontal="right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1" fillId="0" borderId="0" xfId="0" quotePrefix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3" fontId="5" fillId="0" borderId="3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0" fillId="0" borderId="3" xfId="0" applyBorder="1"/>
    <xf numFmtId="0" fontId="9" fillId="2" borderId="3" xfId="0" applyFont="1" applyFill="1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 applyProtection="1">
      <alignment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Border="1" applyAlignment="1">
      <alignment horizontal="right" vertical="center"/>
    </xf>
    <xf numFmtId="4" fontId="0" fillId="0" borderId="0" xfId="0" applyNumberFormat="1"/>
    <xf numFmtId="0" fontId="5" fillId="0" borderId="5" xfId="0" quotePrefix="1" applyFont="1" applyBorder="1" applyAlignment="1">
      <alignment horizontal="left" wrapText="1"/>
    </xf>
    <xf numFmtId="0" fontId="5" fillId="0" borderId="11" xfId="0" quotePrefix="1" applyFont="1" applyBorder="1" applyAlignment="1">
      <alignment horizontal="left" wrapText="1"/>
    </xf>
    <xf numFmtId="0" fontId="5" fillId="0" borderId="11" xfId="0" quotePrefix="1" applyFont="1" applyBorder="1" applyAlignment="1">
      <alignment horizontal="center" wrapText="1"/>
    </xf>
    <xf numFmtId="0" fontId="5" fillId="0" borderId="6" xfId="0" quotePrefix="1" applyNumberFormat="1" applyFont="1" applyFill="1" applyBorder="1" applyAlignment="1" applyProtection="1">
      <alignment horizontal="left"/>
    </xf>
    <xf numFmtId="0" fontId="10" fillId="3" borderId="12" xfId="0" applyFont="1" applyFill="1" applyBorder="1" applyAlignment="1">
      <alignment horizontal="left" vertical="center"/>
    </xf>
    <xf numFmtId="0" fontId="8" fillId="3" borderId="13" xfId="0" applyNumberFormat="1" applyFont="1" applyFill="1" applyBorder="1" applyAlignment="1" applyProtection="1">
      <alignment vertical="center"/>
    </xf>
    <xf numFmtId="0" fontId="18" fillId="0" borderId="18" xfId="0" applyFont="1" applyBorder="1" applyAlignment="1">
      <alignment horizontal="center" vertical="center"/>
    </xf>
    <xf numFmtId="0" fontId="5" fillId="6" borderId="20" xfId="0" applyNumberFormat="1" applyFont="1" applyFill="1" applyBorder="1" applyAlignment="1" applyProtection="1">
      <alignment horizontal="center" vertical="center" wrapText="1"/>
    </xf>
    <xf numFmtId="0" fontId="5" fillId="6" borderId="21" xfId="0" applyNumberFormat="1" applyFont="1" applyFill="1" applyBorder="1" applyAlignment="1" applyProtection="1">
      <alignment horizontal="center" vertical="center" wrapText="1"/>
    </xf>
    <xf numFmtId="0" fontId="5" fillId="6" borderId="22" xfId="0" applyNumberFormat="1" applyFont="1" applyFill="1" applyBorder="1" applyAlignment="1" applyProtection="1">
      <alignment horizontal="center" vertical="center" wrapText="1"/>
    </xf>
    <xf numFmtId="0" fontId="5" fillId="6" borderId="23" xfId="0" applyNumberFormat="1" applyFont="1" applyFill="1" applyBorder="1" applyAlignment="1" applyProtection="1">
      <alignment horizontal="center" vertical="center" wrapText="1"/>
    </xf>
    <xf numFmtId="0" fontId="10" fillId="2" borderId="7" xfId="0" applyNumberFormat="1" applyFont="1" applyFill="1" applyBorder="1" applyAlignment="1" applyProtection="1">
      <alignment horizontal="left" vertical="center" wrapText="1"/>
    </xf>
    <xf numFmtId="3" fontId="5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right"/>
    </xf>
    <xf numFmtId="0" fontId="8" fillId="2" borderId="7" xfId="0" quotePrefix="1" applyFont="1" applyFill="1" applyBorder="1" applyAlignment="1">
      <alignment horizontal="left" vertical="center"/>
    </xf>
    <xf numFmtId="3" fontId="2" fillId="2" borderId="8" xfId="0" applyNumberFormat="1" applyFont="1" applyFill="1" applyBorder="1" applyAlignment="1">
      <alignment horizontal="right"/>
    </xf>
    <xf numFmtId="0" fontId="10" fillId="2" borderId="7" xfId="0" applyFont="1" applyFill="1" applyBorder="1" applyAlignment="1">
      <alignment horizontal="left" vertical="center"/>
    </xf>
    <xf numFmtId="0" fontId="8" fillId="2" borderId="7" xfId="0" applyNumberFormat="1" applyFont="1" applyFill="1" applyBorder="1" applyAlignment="1" applyProtection="1">
      <alignment horizontal="left" vertical="center" wrapText="1"/>
    </xf>
    <xf numFmtId="3" fontId="2" fillId="2" borderId="8" xfId="0" applyNumberFormat="1" applyFont="1" applyFill="1" applyBorder="1" applyAlignment="1" applyProtection="1">
      <alignment horizontal="right" wrapText="1"/>
    </xf>
    <xf numFmtId="0" fontId="0" fillId="0" borderId="7" xfId="0" applyBorder="1"/>
    <xf numFmtId="0" fontId="5" fillId="4" borderId="20" xfId="0" applyNumberFormat="1" applyFont="1" applyFill="1" applyBorder="1" applyAlignment="1" applyProtection="1">
      <alignment horizontal="center" vertical="center" wrapText="1"/>
    </xf>
    <xf numFmtId="0" fontId="5" fillId="4" borderId="22" xfId="0" applyNumberFormat="1" applyFont="1" applyFill="1" applyBorder="1" applyAlignment="1" applyProtection="1">
      <alignment horizontal="center" vertical="center" wrapText="1"/>
    </xf>
    <xf numFmtId="0" fontId="5" fillId="4" borderId="23" xfId="0" applyNumberFormat="1" applyFont="1" applyFill="1" applyBorder="1" applyAlignment="1" applyProtection="1">
      <alignment horizontal="center" vertical="center" wrapText="1"/>
    </xf>
    <xf numFmtId="0" fontId="9" fillId="2" borderId="9" xfId="0" quotePrefix="1" applyFont="1" applyFill="1" applyBorder="1" applyAlignment="1">
      <alignment horizontal="left" vertical="center" wrapText="1"/>
    </xf>
    <xf numFmtId="3" fontId="2" fillId="2" borderId="24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 vertical="center"/>
    </xf>
    <xf numFmtId="0" fontId="2" fillId="2" borderId="25" xfId="0" applyNumberFormat="1" applyFont="1" applyFill="1" applyBorder="1" applyAlignment="1" applyProtection="1">
      <alignment horizontal="left" vertical="center" wrapText="1"/>
    </xf>
    <xf numFmtId="3" fontId="2" fillId="2" borderId="10" xfId="0" applyNumberFormat="1" applyFont="1" applyFill="1" applyBorder="1" applyAlignment="1" applyProtection="1">
      <alignment horizontal="right" wrapText="1"/>
    </xf>
    <xf numFmtId="0" fontId="10" fillId="7" borderId="7" xfId="0" applyNumberFormat="1" applyFont="1" applyFill="1" applyBorder="1" applyAlignment="1" applyProtection="1">
      <alignment horizontal="left" vertical="center" wrapText="1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3" fontId="5" fillId="7" borderId="4" xfId="0" applyNumberFormat="1" applyFont="1" applyFill="1" applyBorder="1" applyAlignment="1">
      <alignment horizontal="right"/>
    </xf>
    <xf numFmtId="3" fontId="5" fillId="7" borderId="13" xfId="0" applyNumberFormat="1" applyFont="1" applyFill="1" applyBorder="1" applyAlignment="1">
      <alignment horizontal="right"/>
    </xf>
    <xf numFmtId="0" fontId="10" fillId="7" borderId="7" xfId="0" quotePrefix="1" applyFont="1" applyFill="1" applyBorder="1" applyAlignment="1">
      <alignment horizontal="left" vertical="center"/>
    </xf>
    <xf numFmtId="0" fontId="10" fillId="7" borderId="3" xfId="0" quotePrefix="1" applyFont="1" applyFill="1" applyBorder="1" applyAlignment="1">
      <alignment horizontal="left" vertical="center"/>
    </xf>
    <xf numFmtId="0" fontId="20" fillId="7" borderId="3" xfId="0" quotePrefix="1" applyFont="1" applyFill="1" applyBorder="1" applyAlignment="1">
      <alignment horizontal="left" vertical="center"/>
    </xf>
    <xf numFmtId="0" fontId="10" fillId="7" borderId="3" xfId="0" quotePrefix="1" applyFont="1" applyFill="1" applyBorder="1" applyAlignment="1">
      <alignment horizontal="left" vertical="center" wrapText="1"/>
    </xf>
    <xf numFmtId="0" fontId="10" fillId="7" borderId="3" xfId="0" applyNumberFormat="1" applyFont="1" applyFill="1" applyBorder="1" applyAlignment="1" applyProtection="1">
      <alignment vertical="center" wrapText="1"/>
    </xf>
    <xf numFmtId="3" fontId="2" fillId="2" borderId="4" xfId="0" applyNumberFormat="1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 applyProtection="1">
      <alignment horizontal="right" vertical="center" wrapText="1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3" fontId="5" fillId="5" borderId="4" xfId="0" applyNumberFormat="1" applyFont="1" applyFill="1" applyBorder="1" applyAlignment="1">
      <alignment horizontal="right" vertical="center"/>
    </xf>
    <xf numFmtId="3" fontId="5" fillId="5" borderId="13" xfId="0" applyNumberFormat="1" applyFont="1" applyFill="1" applyBorder="1" applyAlignment="1">
      <alignment horizontal="right" vertical="center"/>
    </xf>
    <xf numFmtId="0" fontId="5" fillId="4" borderId="4" xfId="0" applyNumberFormat="1" applyFont="1" applyFill="1" applyBorder="1" applyAlignment="1" applyProtection="1">
      <alignment horizontal="left" vertical="center" wrapText="1"/>
    </xf>
    <xf numFmtId="3" fontId="5" fillId="4" borderId="4" xfId="0" applyNumberFormat="1" applyFont="1" applyFill="1" applyBorder="1" applyAlignment="1">
      <alignment horizontal="right" vertical="center"/>
    </xf>
    <xf numFmtId="3" fontId="5" fillId="4" borderId="13" xfId="0" applyNumberFormat="1" applyFont="1" applyFill="1" applyBorder="1" applyAlignment="1">
      <alignment horizontal="right" vertical="center"/>
    </xf>
    <xf numFmtId="3" fontId="5" fillId="5" borderId="4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 applyProtection="1">
      <alignment horizontal="right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5" fillId="2" borderId="26" xfId="0" applyNumberFormat="1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3" fontId="5" fillId="3" borderId="17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3" borderId="10" xfId="0" applyNumberFormat="1" applyFont="1" applyFill="1" applyBorder="1" applyAlignment="1" applyProtection="1">
      <alignment horizontal="center" wrapText="1"/>
    </xf>
    <xf numFmtId="3" fontId="5" fillId="0" borderId="17" xfId="0" applyNumberFormat="1" applyFont="1" applyBorder="1" applyAlignment="1">
      <alignment horizontal="center"/>
    </xf>
    <xf numFmtId="3" fontId="5" fillId="3" borderId="10" xfId="0" applyNumberFormat="1" applyFont="1" applyFill="1" applyBorder="1" applyAlignment="1">
      <alignment horizontal="center"/>
    </xf>
    <xf numFmtId="3" fontId="5" fillId="4" borderId="17" xfId="0" quotePrefix="1" applyNumberFormat="1" applyFont="1" applyFill="1" applyBorder="1" applyAlignment="1">
      <alignment horizontal="center"/>
    </xf>
    <xf numFmtId="3" fontId="5" fillId="4" borderId="17" xfId="0" applyNumberFormat="1" applyFont="1" applyFill="1" applyBorder="1" applyAlignment="1" applyProtection="1">
      <alignment horizontal="center" wrapText="1"/>
    </xf>
    <xf numFmtId="3" fontId="5" fillId="3" borderId="10" xfId="0" quotePrefix="1" applyNumberFormat="1" applyFont="1" applyFill="1" applyBorder="1" applyAlignment="1">
      <alignment horizontal="center"/>
    </xf>
    <xf numFmtId="3" fontId="5" fillId="7" borderId="4" xfId="0" applyNumberFormat="1" applyFont="1" applyFill="1" applyBorder="1" applyAlignment="1">
      <alignment horizontal="right" vertical="center"/>
    </xf>
    <xf numFmtId="3" fontId="5" fillId="7" borderId="3" xfId="0" applyNumberFormat="1" applyFont="1" applyFill="1" applyBorder="1" applyAlignment="1">
      <alignment horizontal="right" vertical="center"/>
    </xf>
    <xf numFmtId="3" fontId="5" fillId="7" borderId="8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0" fontId="10" fillId="2" borderId="7" xfId="0" applyNumberFormat="1" applyFont="1" applyFill="1" applyBorder="1" applyAlignment="1" applyProtection="1">
      <alignment horizontal="left" wrapText="1"/>
    </xf>
    <xf numFmtId="0" fontId="8" fillId="2" borderId="3" xfId="0" applyNumberFormat="1" applyFont="1" applyFill="1" applyBorder="1" applyAlignment="1" applyProtection="1">
      <alignment horizontal="left" wrapText="1"/>
    </xf>
    <xf numFmtId="0" fontId="10" fillId="7" borderId="7" xfId="0" quotePrefix="1" applyFont="1" applyFill="1" applyBorder="1" applyAlignment="1">
      <alignment horizontal="left"/>
    </xf>
    <xf numFmtId="0" fontId="20" fillId="7" borderId="3" xfId="0" quotePrefix="1" applyFont="1" applyFill="1" applyBorder="1" applyAlignment="1">
      <alignment horizontal="left"/>
    </xf>
    <xf numFmtId="0" fontId="8" fillId="2" borderId="7" xfId="0" quotePrefix="1" applyFont="1" applyFill="1" applyBorder="1" applyAlignment="1">
      <alignment horizontal="left"/>
    </xf>
    <xf numFmtId="0" fontId="9" fillId="2" borderId="3" xfId="0" quotePrefix="1" applyFont="1" applyFill="1" applyBorder="1" applyAlignment="1">
      <alignment horizontal="left"/>
    </xf>
    <xf numFmtId="0" fontId="8" fillId="2" borderId="3" xfId="0" quotePrefix="1" applyFont="1" applyFill="1" applyBorder="1" applyAlignment="1">
      <alignment horizontal="left" wrapText="1"/>
    </xf>
    <xf numFmtId="0" fontId="20" fillId="7" borderId="3" xfId="0" quotePrefix="1" applyFont="1" applyFill="1" applyBorder="1" applyAlignment="1">
      <alignment horizontal="left" wrapText="1"/>
    </xf>
    <xf numFmtId="0" fontId="9" fillId="2" borderId="3" xfId="0" quotePrefix="1" applyFont="1" applyFill="1" applyBorder="1" applyAlignment="1">
      <alignment horizontal="left" wrapText="1"/>
    </xf>
    <xf numFmtId="3" fontId="5" fillId="7" borderId="13" xfId="0" applyNumberFormat="1" applyFont="1" applyFill="1" applyBorder="1" applyAlignment="1">
      <alignment horizontal="right" vertical="center"/>
    </xf>
    <xf numFmtId="0" fontId="18" fillId="0" borderId="18" xfId="0" applyFont="1" applyBorder="1" applyAlignment="1">
      <alignment horizontal="center" vertical="center"/>
    </xf>
    <xf numFmtId="3" fontId="0" fillId="0" borderId="0" xfId="0" applyNumberFormat="1"/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10" fillId="0" borderId="27" xfId="0" quotePrefix="1" applyFont="1" applyFill="1" applyBorder="1" applyAlignment="1">
      <alignment horizontal="left"/>
    </xf>
    <xf numFmtId="0" fontId="10" fillId="0" borderId="28" xfId="0" quotePrefix="1" applyFont="1" applyFill="1" applyBorder="1" applyAlignment="1">
      <alignment horizontal="left" vertical="center"/>
    </xf>
    <xf numFmtId="0" fontId="20" fillId="0" borderId="28" xfId="0" quotePrefix="1" applyFont="1" applyFill="1" applyBorder="1" applyAlignment="1">
      <alignment horizontal="left"/>
    </xf>
    <xf numFmtId="0" fontId="10" fillId="0" borderId="28" xfId="0" quotePrefix="1" applyFont="1" applyFill="1" applyBorder="1" applyAlignment="1">
      <alignment horizontal="left"/>
    </xf>
    <xf numFmtId="3" fontId="5" fillId="0" borderId="28" xfId="0" applyNumberFormat="1" applyFont="1" applyFill="1" applyBorder="1" applyAlignment="1">
      <alignment horizontal="right" vertical="center"/>
    </xf>
    <xf numFmtId="0" fontId="8" fillId="0" borderId="27" xfId="0" quotePrefix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left"/>
    </xf>
    <xf numFmtId="0" fontId="19" fillId="0" borderId="24" xfId="0" applyFont="1" applyFill="1" applyBorder="1" applyAlignment="1">
      <alignment horizontal="left"/>
    </xf>
    <xf numFmtId="0" fontId="19" fillId="0" borderId="27" xfId="0" applyFont="1" applyFill="1" applyBorder="1" applyAlignment="1">
      <alignment horizontal="left"/>
    </xf>
    <xf numFmtId="0" fontId="19" fillId="0" borderId="28" xfId="0" applyFont="1" applyFill="1" applyBorder="1" applyAlignment="1">
      <alignment horizontal="left"/>
    </xf>
    <xf numFmtId="3" fontId="21" fillId="0" borderId="3" xfId="0" applyNumberFormat="1" applyFont="1" applyFill="1" applyBorder="1" applyAlignment="1">
      <alignment horizontal="right" vertical="center"/>
    </xf>
    <xf numFmtId="3" fontId="22" fillId="0" borderId="28" xfId="0" applyNumberFormat="1" applyFont="1" applyFill="1" applyBorder="1" applyAlignment="1">
      <alignment horizontal="right" vertical="center"/>
    </xf>
    <xf numFmtId="3" fontId="21" fillId="0" borderId="24" xfId="0" applyNumberFormat="1" applyFont="1" applyFill="1" applyBorder="1" applyAlignment="1">
      <alignment horizontal="right" vertical="center"/>
    </xf>
    <xf numFmtId="0" fontId="23" fillId="0" borderId="28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left"/>
    </xf>
    <xf numFmtId="0" fontId="23" fillId="0" borderId="24" xfId="0" applyFont="1" applyFill="1" applyBorder="1" applyAlignment="1">
      <alignment horizontal="left" vertical="center"/>
    </xf>
    <xf numFmtId="0" fontId="9" fillId="0" borderId="24" xfId="0" quotePrefix="1" applyFont="1" applyFill="1" applyBorder="1" applyAlignment="1">
      <alignment horizontal="left" wrapText="1"/>
    </xf>
    <xf numFmtId="3" fontId="21" fillId="0" borderId="8" xfId="0" applyNumberFormat="1" applyFont="1" applyFill="1" applyBorder="1" applyAlignment="1">
      <alignment horizontal="right" vertical="center"/>
    </xf>
    <xf numFmtId="3" fontId="21" fillId="0" borderId="28" xfId="0" applyNumberFormat="1" applyFont="1" applyFill="1" applyBorder="1" applyAlignment="1">
      <alignment horizontal="right" vertical="center"/>
    </xf>
    <xf numFmtId="3" fontId="21" fillId="0" borderId="29" xfId="0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>
      <alignment horizontal="right" vertical="center"/>
    </xf>
    <xf numFmtId="3" fontId="18" fillId="6" borderId="24" xfId="0" applyNumberFormat="1" applyFont="1" applyFill="1" applyBorder="1" applyAlignment="1">
      <alignment horizontal="right" vertical="center"/>
    </xf>
    <xf numFmtId="3" fontId="18" fillId="6" borderId="10" xfId="0" applyNumberFormat="1" applyFont="1" applyFill="1" applyBorder="1" applyAlignment="1">
      <alignment horizontal="right" vertical="center"/>
    </xf>
    <xf numFmtId="3" fontId="18" fillId="6" borderId="24" xfId="0" applyNumberFormat="1" applyFont="1" applyFill="1" applyBorder="1" applyAlignment="1">
      <alignment horizontal="right"/>
    </xf>
    <xf numFmtId="3" fontId="18" fillId="6" borderId="10" xfId="0" applyNumberFormat="1" applyFont="1" applyFill="1" applyBorder="1" applyAlignment="1">
      <alignment horizontal="right"/>
    </xf>
    <xf numFmtId="0" fontId="17" fillId="3" borderId="4" xfId="0" applyNumberFormat="1" applyFont="1" applyFill="1" applyBorder="1" applyAlignment="1" applyProtection="1">
      <alignment horizontal="left" vertical="center" wrapText="1"/>
    </xf>
    <xf numFmtId="3" fontId="2" fillId="3" borderId="4" xfId="0" applyNumberFormat="1" applyFont="1" applyFill="1" applyBorder="1" applyAlignment="1">
      <alignment horizontal="right"/>
    </xf>
    <xf numFmtId="3" fontId="2" fillId="3" borderId="13" xfId="0" applyNumberFormat="1" applyFont="1" applyFill="1" applyBorder="1" applyAlignment="1">
      <alignment horizontal="right"/>
    </xf>
    <xf numFmtId="3" fontId="2" fillId="3" borderId="4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5" fillId="5" borderId="32" xfId="0" applyNumberFormat="1" applyFont="1" applyFill="1" applyBorder="1" applyAlignment="1" applyProtection="1">
      <alignment horizontal="left" vertical="center" wrapText="1"/>
    </xf>
    <xf numFmtId="3" fontId="5" fillId="5" borderId="32" xfId="0" applyNumberFormat="1" applyFont="1" applyFill="1" applyBorder="1" applyAlignment="1">
      <alignment horizontal="right" vertical="center"/>
    </xf>
    <xf numFmtId="3" fontId="5" fillId="5" borderId="17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/>
    </xf>
    <xf numFmtId="0" fontId="25" fillId="0" borderId="3" xfId="0" applyFont="1" applyBorder="1"/>
    <xf numFmtId="3" fontId="5" fillId="0" borderId="29" xfId="0" applyNumberFormat="1" applyFont="1" applyFill="1" applyBorder="1" applyAlignment="1">
      <alignment horizontal="right" vertical="center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0" borderId="13" xfId="0" applyNumberFormat="1" applyFont="1" applyFill="1" applyBorder="1" applyAlignment="1" applyProtection="1">
      <alignment vertical="center" wrapText="1"/>
    </xf>
    <xf numFmtId="0" fontId="10" fillId="3" borderId="14" xfId="0" quotePrefix="1" applyNumberFormat="1" applyFont="1" applyFill="1" applyBorder="1" applyAlignment="1" applyProtection="1">
      <alignment horizontal="left" vertical="center" wrapText="1"/>
    </xf>
    <xf numFmtId="0" fontId="8" fillId="3" borderId="15" xfId="0" applyNumberFormat="1" applyFont="1" applyFill="1" applyBorder="1" applyAlignment="1" applyProtection="1">
      <alignment vertical="center" wrapText="1"/>
    </xf>
    <xf numFmtId="0" fontId="8" fillId="3" borderId="16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5" fillId="4" borderId="12" xfId="0" applyNumberFormat="1" applyFont="1" applyFill="1" applyBorder="1" applyAlignment="1" applyProtection="1">
      <alignment horizontal="left" vertical="center" wrapText="1"/>
    </xf>
    <xf numFmtId="0" fontId="5" fillId="4" borderId="2" xfId="0" applyNumberFormat="1" applyFont="1" applyFill="1" applyBorder="1" applyAlignment="1" applyProtection="1">
      <alignment horizontal="left" vertical="center" wrapText="1"/>
    </xf>
    <xf numFmtId="0" fontId="5" fillId="4" borderId="13" xfId="0" applyNumberFormat="1" applyFont="1" applyFill="1" applyBorder="1" applyAlignment="1" applyProtection="1">
      <alignment horizontal="left" vertical="center" wrapText="1"/>
    </xf>
    <xf numFmtId="0" fontId="5" fillId="3" borderId="14" xfId="0" applyNumberFormat="1" applyFont="1" applyFill="1" applyBorder="1" applyAlignment="1" applyProtection="1">
      <alignment horizontal="left" vertical="center" wrapText="1"/>
    </xf>
    <xf numFmtId="0" fontId="5" fillId="3" borderId="15" xfId="0" applyNumberFormat="1" applyFont="1" applyFill="1" applyBorder="1" applyAlignment="1" applyProtection="1">
      <alignment horizontal="left" vertical="center" wrapText="1"/>
    </xf>
    <xf numFmtId="0" fontId="5" fillId="3" borderId="16" xfId="0" applyNumberFormat="1" applyFont="1" applyFill="1" applyBorder="1" applyAlignment="1" applyProtection="1">
      <alignment horizontal="left" vertical="center" wrapText="1"/>
    </xf>
    <xf numFmtId="0" fontId="10" fillId="0" borderId="12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8" fillId="0" borderId="13" xfId="0" applyNumberFormat="1" applyFont="1" applyFill="1" applyBorder="1" applyAlignment="1" applyProtection="1">
      <alignment vertical="center"/>
    </xf>
    <xf numFmtId="0" fontId="10" fillId="0" borderId="12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12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13" xfId="0" applyNumberFormat="1" applyFont="1" applyFill="1" applyBorder="1" applyAlignment="1" applyProtection="1">
      <alignment vertical="center"/>
    </xf>
    <xf numFmtId="0" fontId="10" fillId="0" borderId="12" xfId="0" quotePrefix="1" applyFont="1" applyFill="1" applyBorder="1" applyAlignment="1">
      <alignment horizontal="left" vertical="center"/>
    </xf>
    <xf numFmtId="0" fontId="18" fillId="6" borderId="9" xfId="0" applyFont="1" applyFill="1" applyBorder="1" applyAlignment="1">
      <alignment horizontal="left"/>
    </xf>
    <xf numFmtId="0" fontId="18" fillId="6" borderId="24" xfId="0" applyFont="1" applyFill="1" applyBorder="1" applyAlignment="1">
      <alignment horizontal="left"/>
    </xf>
    <xf numFmtId="0" fontId="12" fillId="0" borderId="0" xfId="0" applyFont="1" applyAlignment="1">
      <alignment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2" borderId="12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17" fillId="3" borderId="12" xfId="0" applyNumberFormat="1" applyFont="1" applyFill="1" applyBorder="1" applyAlignment="1" applyProtection="1">
      <alignment horizontal="left" vertical="center" wrapText="1"/>
    </xf>
    <xf numFmtId="0" fontId="17" fillId="3" borderId="2" xfId="0" applyNumberFormat="1" applyFont="1" applyFill="1" applyBorder="1" applyAlignment="1" applyProtection="1">
      <alignment horizontal="left" vertical="center" wrapText="1"/>
    </xf>
    <xf numFmtId="0" fontId="17" fillId="3" borderId="4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5" fillId="4" borderId="4" xfId="0" applyNumberFormat="1" applyFont="1" applyFill="1" applyBorder="1" applyAlignment="1" applyProtection="1">
      <alignment horizontal="left" vertical="center" wrapText="1"/>
    </xf>
    <xf numFmtId="0" fontId="5" fillId="6" borderId="5" xfId="0" applyNumberFormat="1" applyFont="1" applyFill="1" applyBorder="1" applyAlignment="1" applyProtection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5" fillId="5" borderId="12" xfId="0" applyNumberFormat="1" applyFont="1" applyFill="1" applyBorder="1" applyAlignment="1" applyProtection="1">
      <alignment horizontal="left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17" fillId="2" borderId="12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left" vertical="center" wrapText="1" indent="1"/>
    </xf>
    <xf numFmtId="0" fontId="2" fillId="2" borderId="15" xfId="0" applyNumberFormat="1" applyFont="1" applyFill="1" applyBorder="1" applyAlignment="1" applyProtection="1">
      <alignment horizontal="left" vertical="center" wrapText="1" indent="1"/>
    </xf>
    <xf numFmtId="0" fontId="2" fillId="2" borderId="25" xfId="0" applyNumberFormat="1" applyFont="1" applyFill="1" applyBorder="1" applyAlignment="1" applyProtection="1">
      <alignment horizontal="left" vertical="center" wrapText="1" indent="1"/>
    </xf>
    <xf numFmtId="0" fontId="5" fillId="5" borderId="30" xfId="0" applyNumberFormat="1" applyFont="1" applyFill="1" applyBorder="1" applyAlignment="1" applyProtection="1">
      <alignment horizontal="left" vertical="center" wrapText="1"/>
    </xf>
    <xf numFmtId="0" fontId="5" fillId="5" borderId="31" xfId="0" applyNumberFormat="1" applyFont="1" applyFill="1" applyBorder="1" applyAlignment="1" applyProtection="1">
      <alignment horizontal="left" vertical="center" wrapText="1"/>
    </xf>
    <xf numFmtId="0" fontId="5" fillId="5" borderId="32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tabSelected="1" zoomScale="80" zoomScaleNormal="80" workbookViewId="0">
      <selection activeCell="M29" sqref="M29"/>
    </sheetView>
  </sheetViews>
  <sheetFormatPr defaultRowHeight="15" x14ac:dyDescent="0.25"/>
  <cols>
    <col min="6" max="6" width="21.5703125" customWidth="1"/>
    <col min="7" max="9" width="15.7109375" customWidth="1"/>
    <col min="11" max="11" width="12.7109375" bestFit="1" customWidth="1"/>
  </cols>
  <sheetData>
    <row r="1" spans="2:12" ht="42" customHeight="1" x14ac:dyDescent="0.25">
      <c r="B1" s="173" t="s">
        <v>104</v>
      </c>
      <c r="C1" s="173"/>
      <c r="D1" s="173"/>
      <c r="E1" s="173"/>
      <c r="F1" s="173"/>
      <c r="G1" s="173"/>
      <c r="H1" s="173"/>
      <c r="I1" s="173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</row>
    <row r="3" spans="2:12" ht="15.75" x14ac:dyDescent="0.25">
      <c r="B3" s="173" t="s">
        <v>33</v>
      </c>
      <c r="C3" s="173"/>
      <c r="D3" s="173"/>
      <c r="E3" s="173"/>
      <c r="F3" s="173"/>
      <c r="G3" s="173"/>
      <c r="H3" s="186"/>
      <c r="I3" s="186"/>
      <c r="K3" s="40"/>
    </row>
    <row r="4" spans="2:12" ht="18" x14ac:dyDescent="0.25">
      <c r="B4" s="4"/>
      <c r="C4" s="4"/>
      <c r="D4" s="4"/>
      <c r="E4" s="4"/>
      <c r="F4" s="4"/>
      <c r="G4" s="4"/>
      <c r="H4" s="5"/>
      <c r="I4" s="5"/>
    </row>
    <row r="5" spans="2:12" ht="18" customHeight="1" x14ac:dyDescent="0.25">
      <c r="B5" s="173" t="s">
        <v>41</v>
      </c>
      <c r="C5" s="174"/>
      <c r="D5" s="174"/>
      <c r="E5" s="174"/>
      <c r="F5" s="174"/>
      <c r="G5" s="174"/>
      <c r="H5" s="174"/>
      <c r="I5" s="174"/>
    </row>
    <row r="6" spans="2:12" ht="9.75" customHeight="1" thickBot="1" x14ac:dyDescent="0.3">
      <c r="B6" s="29"/>
      <c r="C6" s="30"/>
      <c r="D6" s="30"/>
      <c r="E6" s="30"/>
      <c r="F6" s="30"/>
      <c r="G6" s="30"/>
      <c r="H6" s="30"/>
      <c r="I6" s="39"/>
      <c r="K6" s="40"/>
    </row>
    <row r="7" spans="2:12" ht="35.25" customHeight="1" thickBot="1" x14ac:dyDescent="0.3">
      <c r="B7" s="1"/>
      <c r="C7" s="2"/>
      <c r="D7" s="2"/>
      <c r="E7" s="2"/>
      <c r="F7" s="25"/>
      <c r="G7" s="47" t="s">
        <v>102</v>
      </c>
      <c r="H7" s="92" t="s">
        <v>99</v>
      </c>
      <c r="I7" s="93" t="s">
        <v>103</v>
      </c>
    </row>
    <row r="8" spans="2:12" ht="15.75" thickBot="1" x14ac:dyDescent="0.3">
      <c r="B8" s="41"/>
      <c r="C8" s="42"/>
      <c r="D8" s="42"/>
      <c r="E8" s="43"/>
      <c r="F8" s="44"/>
      <c r="G8" s="95" t="s">
        <v>95</v>
      </c>
      <c r="H8" s="95" t="s">
        <v>95</v>
      </c>
      <c r="I8" s="94" t="s">
        <v>95</v>
      </c>
    </row>
    <row r="9" spans="2:12" x14ac:dyDescent="0.25">
      <c r="B9" s="187" t="s">
        <v>0</v>
      </c>
      <c r="C9" s="188"/>
      <c r="D9" s="188"/>
      <c r="E9" s="188"/>
      <c r="F9" s="189"/>
      <c r="G9" s="96">
        <f>+G10+G11</f>
        <v>1631150</v>
      </c>
      <c r="H9" s="96">
        <f t="shared" ref="H9:I9" si="0">+H10+H11</f>
        <v>12480</v>
      </c>
      <c r="I9" s="96">
        <f t="shared" si="0"/>
        <v>1643630</v>
      </c>
      <c r="K9" s="40"/>
      <c r="L9" s="121"/>
    </row>
    <row r="10" spans="2:12" x14ac:dyDescent="0.25">
      <c r="B10" s="163" t="s">
        <v>1</v>
      </c>
      <c r="C10" s="166"/>
      <c r="D10" s="166"/>
      <c r="E10" s="166"/>
      <c r="F10" s="184"/>
      <c r="G10" s="97">
        <f>' Račun prihoda i rashoda'!F10</f>
        <v>1631150</v>
      </c>
      <c r="H10" s="97">
        <f>+' Račun prihoda i rashoda'!G10</f>
        <v>12480</v>
      </c>
      <c r="I10" s="97">
        <f>' Račun prihoda i rashoda'!H10</f>
        <v>1643630</v>
      </c>
    </row>
    <row r="11" spans="2:12" x14ac:dyDescent="0.25">
      <c r="B11" s="190" t="s">
        <v>2</v>
      </c>
      <c r="C11" s="183"/>
      <c r="D11" s="183"/>
      <c r="E11" s="183"/>
      <c r="F11" s="184"/>
      <c r="G11" s="97">
        <v>0</v>
      </c>
      <c r="H11" s="97">
        <v>0</v>
      </c>
      <c r="I11" s="97">
        <v>0</v>
      </c>
    </row>
    <row r="12" spans="2:12" x14ac:dyDescent="0.25">
      <c r="B12" s="45" t="s">
        <v>3</v>
      </c>
      <c r="C12" s="31"/>
      <c r="D12" s="31"/>
      <c r="E12" s="31"/>
      <c r="F12" s="46"/>
      <c r="G12" s="98">
        <f>+G13+G14</f>
        <v>1649550</v>
      </c>
      <c r="H12" s="98">
        <f t="shared" ref="H12:I12" si="1">+H13+H14</f>
        <v>31380</v>
      </c>
      <c r="I12" s="98">
        <f t="shared" si="1"/>
        <v>1680930</v>
      </c>
      <c r="K12" s="121"/>
    </row>
    <row r="13" spans="2:12" x14ac:dyDescent="0.25">
      <c r="B13" s="185" t="s">
        <v>4</v>
      </c>
      <c r="C13" s="166"/>
      <c r="D13" s="166"/>
      <c r="E13" s="166"/>
      <c r="F13" s="167"/>
      <c r="G13" s="97">
        <f>+' Račun prihoda i rashoda'!F37</f>
        <v>1571590</v>
      </c>
      <c r="H13" s="97">
        <f>+' Račun prihoda i rashoda'!G37</f>
        <v>23440</v>
      </c>
      <c r="I13" s="97">
        <f>+' Račun prihoda i rashoda'!H37</f>
        <v>1595030</v>
      </c>
    </row>
    <row r="14" spans="2:12" x14ac:dyDescent="0.25">
      <c r="B14" s="182" t="s">
        <v>5</v>
      </c>
      <c r="C14" s="183"/>
      <c r="D14" s="183"/>
      <c r="E14" s="183"/>
      <c r="F14" s="184"/>
      <c r="G14" s="99">
        <f>+' Račun prihoda i rashoda'!F58</f>
        <v>77960</v>
      </c>
      <c r="H14" s="99">
        <f>+' Račun prihoda i rashoda'!G58</f>
        <v>7940</v>
      </c>
      <c r="I14" s="99">
        <f>+' Račun prihoda i rashoda'!H58</f>
        <v>85900</v>
      </c>
      <c r="K14" s="40"/>
    </row>
    <row r="15" spans="2:12" ht="15.75" thickBot="1" x14ac:dyDescent="0.3">
      <c r="B15" s="168" t="s">
        <v>6</v>
      </c>
      <c r="C15" s="169"/>
      <c r="D15" s="169"/>
      <c r="E15" s="169"/>
      <c r="F15" s="170"/>
      <c r="G15" s="100">
        <f>+G9-G12</f>
        <v>-18400</v>
      </c>
      <c r="H15" s="100">
        <f t="shared" ref="H15:I15" si="2">+H9-H12</f>
        <v>-18900</v>
      </c>
      <c r="I15" s="100">
        <f t="shared" si="2"/>
        <v>-37300</v>
      </c>
    </row>
    <row r="16" spans="2:12" ht="18" x14ac:dyDescent="0.25">
      <c r="B16" s="4"/>
      <c r="C16" s="6"/>
      <c r="D16" s="6"/>
      <c r="E16" s="6"/>
      <c r="F16" s="6"/>
      <c r="G16" s="3"/>
      <c r="H16" s="3"/>
      <c r="I16" s="3"/>
    </row>
    <row r="17" spans="2:13" ht="18" customHeight="1" x14ac:dyDescent="0.25">
      <c r="B17" s="173" t="s">
        <v>42</v>
      </c>
      <c r="C17" s="174"/>
      <c r="D17" s="174"/>
      <c r="E17" s="174"/>
      <c r="F17" s="174"/>
      <c r="G17" s="174"/>
      <c r="H17" s="174"/>
      <c r="I17" s="174"/>
    </row>
    <row r="18" spans="2:13" ht="8.25" customHeight="1" thickBot="1" x14ac:dyDescent="0.3">
      <c r="B18" s="29"/>
      <c r="C18" s="30"/>
      <c r="D18" s="30"/>
      <c r="E18" s="30"/>
      <c r="F18" s="30"/>
      <c r="G18" s="30"/>
      <c r="H18" s="30"/>
      <c r="I18" s="30"/>
    </row>
    <row r="19" spans="2:13" ht="30.75" thickBot="1" x14ac:dyDescent="0.3">
      <c r="B19" s="25"/>
      <c r="C19" s="23"/>
      <c r="D19" s="23"/>
      <c r="E19" s="23"/>
      <c r="F19" s="23"/>
      <c r="G19" s="120" t="s">
        <v>102</v>
      </c>
      <c r="H19" s="92" t="s">
        <v>99</v>
      </c>
      <c r="I19" s="93" t="s">
        <v>103</v>
      </c>
    </row>
    <row r="20" spans="2:13" ht="15.75" thickBot="1" x14ac:dyDescent="0.3">
      <c r="B20" s="41"/>
      <c r="C20" s="42"/>
      <c r="D20" s="42"/>
      <c r="E20" s="43"/>
      <c r="F20" s="44"/>
      <c r="G20" s="95" t="s">
        <v>95</v>
      </c>
      <c r="H20" s="95" t="s">
        <v>95</v>
      </c>
      <c r="I20" s="94" t="s">
        <v>95</v>
      </c>
    </row>
    <row r="21" spans="2:13" ht="15.75" customHeight="1" x14ac:dyDescent="0.25">
      <c r="B21" s="163" t="s">
        <v>8</v>
      </c>
      <c r="C21" s="164"/>
      <c r="D21" s="164"/>
      <c r="E21" s="164"/>
      <c r="F21" s="165"/>
      <c r="G21" s="101"/>
      <c r="H21" s="101"/>
      <c r="I21" s="101"/>
    </row>
    <row r="22" spans="2:13" x14ac:dyDescent="0.25">
      <c r="B22" s="163" t="s">
        <v>9</v>
      </c>
      <c r="C22" s="166"/>
      <c r="D22" s="166"/>
      <c r="E22" s="166"/>
      <c r="F22" s="167"/>
      <c r="G22" s="99"/>
      <c r="H22" s="99"/>
      <c r="I22" s="99"/>
    </row>
    <row r="23" spans="2:13" ht="15.75" thickBot="1" x14ac:dyDescent="0.3">
      <c r="B23" s="168" t="s">
        <v>10</v>
      </c>
      <c r="C23" s="169"/>
      <c r="D23" s="169"/>
      <c r="E23" s="169"/>
      <c r="F23" s="170"/>
      <c r="G23" s="102">
        <v>0</v>
      </c>
      <c r="H23" s="102">
        <v>0</v>
      </c>
      <c r="I23" s="102">
        <v>0</v>
      </c>
    </row>
    <row r="24" spans="2:13" ht="18" x14ac:dyDescent="0.25">
      <c r="B24" s="22"/>
      <c r="C24" s="23"/>
      <c r="D24" s="23"/>
      <c r="E24" s="23"/>
      <c r="F24" s="23"/>
      <c r="G24" s="24"/>
      <c r="H24" s="24"/>
      <c r="I24" s="24"/>
    </row>
    <row r="25" spans="2:13" ht="18" customHeight="1" x14ac:dyDescent="0.25">
      <c r="B25" s="173" t="s">
        <v>51</v>
      </c>
      <c r="C25" s="174"/>
      <c r="D25" s="174"/>
      <c r="E25" s="174"/>
      <c r="F25" s="174"/>
      <c r="G25" s="174"/>
      <c r="H25" s="174"/>
      <c r="I25" s="174"/>
    </row>
    <row r="26" spans="2:13" ht="6.75" customHeight="1" thickBot="1" x14ac:dyDescent="0.3">
      <c r="B26" s="29"/>
      <c r="C26" s="30"/>
      <c r="D26" s="30"/>
      <c r="E26" s="30"/>
      <c r="F26" s="30"/>
      <c r="G26" s="30"/>
      <c r="H26" s="30"/>
      <c r="I26" s="30"/>
    </row>
    <row r="27" spans="2:13" ht="30.75" thickBot="1" x14ac:dyDescent="0.3">
      <c r="B27" s="22"/>
      <c r="C27" s="23"/>
      <c r="D27" s="23"/>
      <c r="E27" s="23"/>
      <c r="F27" s="23"/>
      <c r="G27" s="120" t="s">
        <v>102</v>
      </c>
      <c r="H27" s="92" t="s">
        <v>99</v>
      </c>
      <c r="I27" s="93" t="s">
        <v>103</v>
      </c>
    </row>
    <row r="28" spans="2:13" ht="15.75" thickBot="1" x14ac:dyDescent="0.3">
      <c r="B28" s="41"/>
      <c r="C28" s="42"/>
      <c r="D28" s="42"/>
      <c r="E28" s="43"/>
      <c r="F28" s="44"/>
      <c r="G28" s="95" t="s">
        <v>95</v>
      </c>
      <c r="H28" s="95" t="s">
        <v>95</v>
      </c>
      <c r="I28" s="95" t="s">
        <v>95</v>
      </c>
    </row>
    <row r="29" spans="2:13" ht="24" customHeight="1" x14ac:dyDescent="0.25">
      <c r="B29" s="176" t="s">
        <v>100</v>
      </c>
      <c r="C29" s="177"/>
      <c r="D29" s="177"/>
      <c r="E29" s="177"/>
      <c r="F29" s="178"/>
      <c r="G29" s="103"/>
      <c r="H29" s="103"/>
      <c r="I29" s="104"/>
      <c r="M29" s="121"/>
    </row>
    <row r="30" spans="2:13" ht="30" customHeight="1" thickBot="1" x14ac:dyDescent="0.3">
      <c r="B30" s="179" t="s">
        <v>7</v>
      </c>
      <c r="C30" s="180"/>
      <c r="D30" s="180"/>
      <c r="E30" s="180"/>
      <c r="F30" s="181"/>
      <c r="G30" s="105">
        <v>18400</v>
      </c>
      <c r="H30" s="105">
        <f>+' Račun prihoda i rashoda'!G28</f>
        <v>18900</v>
      </c>
      <c r="I30" s="100">
        <f>+G30+H30</f>
        <v>37300</v>
      </c>
    </row>
    <row r="33" spans="2:9" x14ac:dyDescent="0.25">
      <c r="B33" s="175" t="s">
        <v>11</v>
      </c>
      <c r="C33" s="166"/>
      <c r="D33" s="166"/>
      <c r="E33" s="166"/>
      <c r="F33" s="166"/>
      <c r="G33" s="28">
        <v>0</v>
      </c>
      <c r="H33" s="28">
        <v>0</v>
      </c>
      <c r="I33" s="28">
        <v>0</v>
      </c>
    </row>
    <row r="34" spans="2:9" ht="11.25" customHeight="1" x14ac:dyDescent="0.25">
      <c r="B34" s="17"/>
      <c r="C34" s="18"/>
      <c r="D34" s="18"/>
      <c r="E34" s="18"/>
      <c r="F34" s="18"/>
      <c r="G34" s="19"/>
      <c r="H34" s="19"/>
      <c r="I34" s="19"/>
    </row>
    <row r="35" spans="2:9" ht="16.5" customHeight="1" x14ac:dyDescent="0.25"/>
    <row r="36" spans="2:9" ht="39.75" customHeight="1" x14ac:dyDescent="0.25">
      <c r="B36" s="171" t="s">
        <v>101</v>
      </c>
      <c r="C36" s="172"/>
      <c r="D36" s="172"/>
      <c r="E36" s="172"/>
      <c r="F36" s="172"/>
      <c r="G36" s="172"/>
      <c r="H36" s="172"/>
      <c r="I36" s="172"/>
    </row>
  </sheetData>
  <mergeCells count="18">
    <mergeCell ref="B1:I1"/>
    <mergeCell ref="B3:I3"/>
    <mergeCell ref="B9:F9"/>
    <mergeCell ref="B10:F10"/>
    <mergeCell ref="B11:F11"/>
    <mergeCell ref="B14:F14"/>
    <mergeCell ref="B15:F15"/>
    <mergeCell ref="B13:F13"/>
    <mergeCell ref="B5:I5"/>
    <mergeCell ref="B17:I17"/>
    <mergeCell ref="B21:F21"/>
    <mergeCell ref="B22:F22"/>
    <mergeCell ref="B23:F23"/>
    <mergeCell ref="B36:I36"/>
    <mergeCell ref="B25:I25"/>
    <mergeCell ref="B33:F33"/>
    <mergeCell ref="B29:F29"/>
    <mergeCell ref="B30:F30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zoomScale="90" zoomScaleNormal="90" workbookViewId="0">
      <selection activeCell="K57" sqref="K57"/>
    </sheetView>
  </sheetViews>
  <sheetFormatPr defaultRowHeight="15" x14ac:dyDescent="0.25"/>
  <cols>
    <col min="1" max="1" width="4.85546875" customWidth="1"/>
    <col min="2" max="2" width="7.42578125" bestFit="1" customWidth="1"/>
    <col min="3" max="3" width="8.42578125" bestFit="1" customWidth="1"/>
    <col min="4" max="4" width="5.42578125" bestFit="1" customWidth="1"/>
    <col min="5" max="5" width="40.42578125" bestFit="1" customWidth="1"/>
    <col min="6" max="8" width="14.42578125" customWidth="1"/>
    <col min="11" max="11" width="12.7109375" bestFit="1" customWidth="1"/>
    <col min="12" max="12" width="11.7109375" bestFit="1" customWidth="1"/>
  </cols>
  <sheetData>
    <row r="1" spans="2:8" ht="42" customHeight="1" x14ac:dyDescent="0.25">
      <c r="B1" s="173" t="str">
        <f>SAŽETAK!B1</f>
        <v xml:space="preserve">IZMJENE I DOPUNE FINANCIJSKOG PLANA GIMNAZIJE SESVETE
ZA 2023. </v>
      </c>
      <c r="C1" s="173"/>
      <c r="D1" s="173"/>
      <c r="E1" s="173"/>
      <c r="F1" s="173"/>
      <c r="G1" s="173"/>
      <c r="H1" s="173"/>
    </row>
    <row r="2" spans="2:8" ht="18" customHeight="1" x14ac:dyDescent="0.25">
      <c r="B2" s="4"/>
      <c r="C2" s="4"/>
      <c r="D2" s="4"/>
      <c r="E2" s="4"/>
      <c r="F2" s="4"/>
      <c r="G2" s="4"/>
      <c r="H2" s="4"/>
    </row>
    <row r="3" spans="2:8" ht="15.75" x14ac:dyDescent="0.25">
      <c r="B3" s="173" t="s">
        <v>33</v>
      </c>
      <c r="C3" s="173"/>
      <c r="D3" s="173"/>
      <c r="E3" s="173"/>
      <c r="F3" s="173"/>
      <c r="G3" s="186"/>
      <c r="H3" s="186"/>
    </row>
    <row r="4" spans="2:8" ht="18" x14ac:dyDescent="0.25">
      <c r="B4" s="4"/>
      <c r="C4" s="4"/>
      <c r="D4" s="4"/>
      <c r="E4" s="4"/>
      <c r="F4" s="4"/>
      <c r="G4" s="5"/>
      <c r="H4" s="5"/>
    </row>
    <row r="5" spans="2:8" ht="18" customHeight="1" x14ac:dyDescent="0.25">
      <c r="B5" s="173" t="s">
        <v>15</v>
      </c>
      <c r="C5" s="174"/>
      <c r="D5" s="174"/>
      <c r="E5" s="174"/>
      <c r="F5" s="174"/>
      <c r="G5" s="174"/>
      <c r="H5" s="174"/>
    </row>
    <row r="6" spans="2:8" ht="18" x14ac:dyDescent="0.25">
      <c r="B6" s="4"/>
      <c r="C6" s="4"/>
      <c r="D6" s="4"/>
      <c r="E6" s="4"/>
      <c r="F6" s="4"/>
      <c r="G6" s="5"/>
      <c r="H6" s="5"/>
    </row>
    <row r="7" spans="2:8" ht="15" customHeight="1" x14ac:dyDescent="0.25">
      <c r="B7" s="173" t="s">
        <v>1</v>
      </c>
      <c r="C7" s="193"/>
      <c r="D7" s="193"/>
      <c r="E7" s="193"/>
      <c r="F7" s="193"/>
      <c r="G7" s="193"/>
      <c r="H7" s="193"/>
    </row>
    <row r="8" spans="2:8" ht="7.5" customHeight="1" thickBot="1" x14ac:dyDescent="0.3">
      <c r="B8" s="4"/>
      <c r="C8" s="4"/>
      <c r="D8" s="4"/>
      <c r="E8" s="4"/>
      <c r="F8" s="4"/>
      <c r="G8" s="5"/>
      <c r="H8" s="5"/>
    </row>
    <row r="9" spans="2:8" ht="32.25" customHeight="1" x14ac:dyDescent="0.25">
      <c r="B9" s="48" t="s">
        <v>16</v>
      </c>
      <c r="C9" s="49" t="s">
        <v>17</v>
      </c>
      <c r="D9" s="49" t="s">
        <v>18</v>
      </c>
      <c r="E9" s="49" t="s">
        <v>14</v>
      </c>
      <c r="F9" s="50" t="s">
        <v>102</v>
      </c>
      <c r="G9" s="50" t="s">
        <v>111</v>
      </c>
      <c r="H9" s="51" t="s">
        <v>103</v>
      </c>
    </row>
    <row r="10" spans="2:8" ht="15.75" customHeight="1" x14ac:dyDescent="0.25">
      <c r="B10" s="52">
        <v>6</v>
      </c>
      <c r="C10" s="10"/>
      <c r="D10" s="10"/>
      <c r="E10" s="10" t="s">
        <v>19</v>
      </c>
      <c r="F10" s="36">
        <f t="shared" ref="F10:H10" si="0">F11+F14+F16+F19+F22</f>
        <v>1631150</v>
      </c>
      <c r="G10" s="36">
        <f t="shared" si="0"/>
        <v>12480</v>
      </c>
      <c r="H10" s="67">
        <f t="shared" si="0"/>
        <v>1643630</v>
      </c>
    </row>
    <row r="11" spans="2:8" ht="26.25" x14ac:dyDescent="0.25">
      <c r="B11" s="110"/>
      <c r="C11" s="15">
        <v>63</v>
      </c>
      <c r="D11" s="111"/>
      <c r="E11" s="111" t="s">
        <v>46</v>
      </c>
      <c r="F11" s="79">
        <f t="shared" ref="F11:H11" si="1">F12+F13</f>
        <v>1319600</v>
      </c>
      <c r="G11" s="79">
        <f>G12+G13</f>
        <v>9420</v>
      </c>
      <c r="H11" s="80">
        <f t="shared" si="1"/>
        <v>1329020</v>
      </c>
    </row>
    <row r="12" spans="2:8" x14ac:dyDescent="0.25">
      <c r="B12" s="112"/>
      <c r="C12" s="75"/>
      <c r="D12" s="113">
        <v>52</v>
      </c>
      <c r="E12" s="113" t="s">
        <v>53</v>
      </c>
      <c r="F12" s="107">
        <v>1319600</v>
      </c>
      <c r="G12" s="107">
        <v>9420</v>
      </c>
      <c r="H12" s="108">
        <f>+F12+G12</f>
        <v>1329020</v>
      </c>
    </row>
    <row r="13" spans="2:8" x14ac:dyDescent="0.25">
      <c r="B13" s="112"/>
      <c r="C13" s="75"/>
      <c r="D13" s="113">
        <v>56</v>
      </c>
      <c r="E13" s="113" t="s">
        <v>54</v>
      </c>
      <c r="F13" s="107">
        <v>0</v>
      </c>
      <c r="G13" s="107"/>
      <c r="H13" s="108">
        <f>+F13+G13</f>
        <v>0</v>
      </c>
    </row>
    <row r="14" spans="2:8" ht="39" x14ac:dyDescent="0.25">
      <c r="B14" s="114"/>
      <c r="C14" s="11">
        <v>65</v>
      </c>
      <c r="D14" s="115"/>
      <c r="E14" s="116" t="s">
        <v>55</v>
      </c>
      <c r="F14" s="79">
        <f t="shared" ref="F14:H14" si="2">F15</f>
        <v>4000</v>
      </c>
      <c r="G14" s="79">
        <f>+G15</f>
        <v>500</v>
      </c>
      <c r="H14" s="80">
        <f t="shared" si="2"/>
        <v>4500</v>
      </c>
    </row>
    <row r="15" spans="2:8" x14ac:dyDescent="0.25">
      <c r="B15" s="112"/>
      <c r="C15" s="75"/>
      <c r="D15" s="113">
        <v>43</v>
      </c>
      <c r="E15" s="113" t="s">
        <v>48</v>
      </c>
      <c r="F15" s="107">
        <v>4000</v>
      </c>
      <c r="G15" s="107">
        <v>500</v>
      </c>
      <c r="H15" s="108">
        <f>+F15+G15</f>
        <v>4500</v>
      </c>
    </row>
    <row r="16" spans="2:8" ht="39" x14ac:dyDescent="0.25">
      <c r="B16" s="114"/>
      <c r="C16" s="11">
        <v>66</v>
      </c>
      <c r="D16" s="115"/>
      <c r="E16" s="116" t="s">
        <v>56</v>
      </c>
      <c r="F16" s="79">
        <f t="shared" ref="F16:H16" si="3">F17+F18</f>
        <v>54500</v>
      </c>
      <c r="G16" s="79">
        <f t="shared" si="3"/>
        <v>0</v>
      </c>
      <c r="H16" s="80">
        <f t="shared" si="3"/>
        <v>54500</v>
      </c>
    </row>
    <row r="17" spans="2:12" x14ac:dyDescent="0.25">
      <c r="B17" s="112"/>
      <c r="C17" s="75"/>
      <c r="D17" s="113">
        <v>31</v>
      </c>
      <c r="E17" s="113" t="s">
        <v>40</v>
      </c>
      <c r="F17" s="107">
        <v>53100</v>
      </c>
      <c r="G17" s="107"/>
      <c r="H17" s="108">
        <f t="shared" ref="H17:H18" si="4">+F17+G17</f>
        <v>53100</v>
      </c>
    </row>
    <row r="18" spans="2:12" x14ac:dyDescent="0.25">
      <c r="B18" s="112"/>
      <c r="C18" s="75"/>
      <c r="D18" s="113">
        <v>61</v>
      </c>
      <c r="E18" s="113" t="s">
        <v>57</v>
      </c>
      <c r="F18" s="107">
        <v>1400</v>
      </c>
      <c r="G18" s="107"/>
      <c r="H18" s="108">
        <f t="shared" si="4"/>
        <v>1400</v>
      </c>
    </row>
    <row r="19" spans="2:12" ht="26.25" x14ac:dyDescent="0.25">
      <c r="B19" s="114"/>
      <c r="C19" s="11">
        <v>67</v>
      </c>
      <c r="D19" s="115"/>
      <c r="E19" s="111" t="s">
        <v>47</v>
      </c>
      <c r="F19" s="79">
        <f t="shared" ref="F19:H19" si="5">F20+F21</f>
        <v>252350</v>
      </c>
      <c r="G19" s="79">
        <f t="shared" si="5"/>
        <v>2560</v>
      </c>
      <c r="H19" s="80">
        <f t="shared" si="5"/>
        <v>254910</v>
      </c>
      <c r="K19" s="40"/>
      <c r="L19" s="40"/>
    </row>
    <row r="20" spans="2:12" x14ac:dyDescent="0.25">
      <c r="B20" s="112"/>
      <c r="C20" s="75"/>
      <c r="D20" s="113">
        <v>11</v>
      </c>
      <c r="E20" s="117" t="s">
        <v>20</v>
      </c>
      <c r="F20" s="107">
        <f>111870+1320</f>
        <v>113190</v>
      </c>
      <c r="G20" s="107">
        <f>1200+2600+420</f>
        <v>4220</v>
      </c>
      <c r="H20" s="108">
        <f t="shared" ref="H20:H21" si="6">+F20+G20</f>
        <v>117410</v>
      </c>
      <c r="K20" s="40"/>
      <c r="L20" s="40"/>
    </row>
    <row r="21" spans="2:12" ht="26.25" x14ac:dyDescent="0.25">
      <c r="B21" s="112"/>
      <c r="C21" s="75"/>
      <c r="D21" s="113">
        <v>12</v>
      </c>
      <c r="E21" s="117" t="s">
        <v>58</v>
      </c>
      <c r="F21" s="107">
        <v>139160</v>
      </c>
      <c r="G21" s="107">
        <v>-1660</v>
      </c>
      <c r="H21" s="108">
        <f t="shared" si="6"/>
        <v>137500</v>
      </c>
      <c r="K21" s="40"/>
      <c r="L21" s="40"/>
    </row>
    <row r="22" spans="2:12" x14ac:dyDescent="0.25">
      <c r="B22" s="114"/>
      <c r="C22" s="11">
        <v>68</v>
      </c>
      <c r="D22" s="115"/>
      <c r="E22" s="118" t="s">
        <v>94</v>
      </c>
      <c r="F22" s="81">
        <f t="shared" ref="F22:H22" si="7">+F23</f>
        <v>700</v>
      </c>
      <c r="G22" s="81">
        <f t="shared" si="7"/>
        <v>0</v>
      </c>
      <c r="H22" s="109">
        <f t="shared" si="7"/>
        <v>700</v>
      </c>
    </row>
    <row r="23" spans="2:12" x14ac:dyDescent="0.25">
      <c r="B23" s="112"/>
      <c r="C23" s="75"/>
      <c r="D23" s="113">
        <v>31</v>
      </c>
      <c r="E23" s="113" t="s">
        <v>40</v>
      </c>
      <c r="F23" s="107">
        <v>700</v>
      </c>
      <c r="G23" s="107"/>
      <c r="H23" s="108">
        <f>+F23+G23</f>
        <v>700</v>
      </c>
    </row>
    <row r="24" spans="2:12" ht="15.75" thickBot="1" x14ac:dyDescent="0.3">
      <c r="B24" s="191" t="s">
        <v>96</v>
      </c>
      <c r="C24" s="192"/>
      <c r="D24" s="192"/>
      <c r="E24" s="192"/>
      <c r="F24" s="148">
        <f>+F11+F14+F16+F19+F22</f>
        <v>1631150</v>
      </c>
      <c r="G24" s="148">
        <f>+G11+G14+G16+G19+G22</f>
        <v>12480</v>
      </c>
      <c r="H24" s="149">
        <f>+H11+H14+H16+H19+H22</f>
        <v>1643630</v>
      </c>
    </row>
    <row r="25" spans="2:12" x14ac:dyDescent="0.25">
      <c r="B25" s="129"/>
      <c r="C25" s="129"/>
      <c r="D25" s="129"/>
      <c r="E25" s="129"/>
      <c r="F25" s="130"/>
      <c r="G25" s="130"/>
      <c r="H25" s="130"/>
    </row>
    <row r="26" spans="2:12" ht="15" customHeight="1" thickBot="1" x14ac:dyDescent="0.3">
      <c r="B26" s="173" t="s">
        <v>107</v>
      </c>
      <c r="C26" s="193"/>
      <c r="D26" s="193"/>
      <c r="E26" s="193"/>
      <c r="F26" s="193"/>
      <c r="G26" s="193"/>
      <c r="H26" s="193"/>
    </row>
    <row r="27" spans="2:12" ht="25.5" x14ac:dyDescent="0.25">
      <c r="B27" s="48" t="s">
        <v>16</v>
      </c>
      <c r="C27" s="49" t="s">
        <v>17</v>
      </c>
      <c r="D27" s="49" t="s">
        <v>18</v>
      </c>
      <c r="E27" s="49" t="s">
        <v>14</v>
      </c>
      <c r="F27" s="50" t="s">
        <v>102</v>
      </c>
      <c r="G27" s="50" t="s">
        <v>111</v>
      </c>
      <c r="H27" s="51" t="s">
        <v>103</v>
      </c>
    </row>
    <row r="28" spans="2:12" x14ac:dyDescent="0.25">
      <c r="B28" s="123">
        <v>9</v>
      </c>
      <c r="C28" s="124"/>
      <c r="D28" s="125"/>
      <c r="E28" s="126" t="s">
        <v>105</v>
      </c>
      <c r="F28" s="127">
        <f>+F29</f>
        <v>18400</v>
      </c>
      <c r="G28" s="127">
        <f t="shared" ref="G28:H28" si="8">+G29</f>
        <v>18900</v>
      </c>
      <c r="H28" s="162">
        <f t="shared" si="8"/>
        <v>37300</v>
      </c>
    </row>
    <row r="29" spans="2:12" x14ac:dyDescent="0.25">
      <c r="B29" s="128"/>
      <c r="C29" s="124">
        <v>92</v>
      </c>
      <c r="D29" s="125"/>
      <c r="E29" s="126" t="s">
        <v>106</v>
      </c>
      <c r="F29" s="127">
        <f>SUM(F30:F32)</f>
        <v>18400</v>
      </c>
      <c r="G29" s="127">
        <f t="shared" ref="G29:H29" si="9">SUM(G30:G32)</f>
        <v>18900</v>
      </c>
      <c r="H29" s="162">
        <f t="shared" si="9"/>
        <v>37300</v>
      </c>
    </row>
    <row r="30" spans="2:12" x14ac:dyDescent="0.25">
      <c r="B30" s="132"/>
      <c r="C30" s="131"/>
      <c r="D30" s="140">
        <v>31</v>
      </c>
      <c r="E30" s="141" t="s">
        <v>108</v>
      </c>
      <c r="F30" s="137">
        <v>2700</v>
      </c>
      <c r="G30" s="137">
        <v>14700</v>
      </c>
      <c r="H30" s="144">
        <f>+F30+G30</f>
        <v>17400</v>
      </c>
    </row>
    <row r="31" spans="2:12" x14ac:dyDescent="0.25">
      <c r="B31" s="135"/>
      <c r="C31" s="136"/>
      <c r="D31" s="140">
        <v>52</v>
      </c>
      <c r="E31" s="140" t="s">
        <v>109</v>
      </c>
      <c r="F31" s="138"/>
      <c r="G31" s="145">
        <v>4200</v>
      </c>
      <c r="H31" s="146">
        <f t="shared" ref="H31:H32" si="10">+F31+G31</f>
        <v>4200</v>
      </c>
    </row>
    <row r="32" spans="2:12" ht="29.25" customHeight="1" thickBot="1" x14ac:dyDescent="0.3">
      <c r="B32" s="133"/>
      <c r="C32" s="134"/>
      <c r="D32" s="142">
        <v>56</v>
      </c>
      <c r="E32" s="143" t="s">
        <v>110</v>
      </c>
      <c r="F32" s="139">
        <v>15700</v>
      </c>
      <c r="G32" s="139"/>
      <c r="H32" s="147">
        <f t="shared" si="10"/>
        <v>15700</v>
      </c>
    </row>
    <row r="34" spans="2:8" ht="15.75" x14ac:dyDescent="0.25">
      <c r="B34" s="173" t="s">
        <v>21</v>
      </c>
      <c r="C34" s="193"/>
      <c r="D34" s="193"/>
      <c r="E34" s="193"/>
      <c r="F34" s="193"/>
      <c r="G34" s="193"/>
      <c r="H34" s="193"/>
    </row>
    <row r="35" spans="2:8" ht="4.5" customHeight="1" thickBot="1" x14ac:dyDescent="0.3">
      <c r="B35" s="4"/>
      <c r="C35" s="4"/>
      <c r="D35" s="4"/>
      <c r="E35" s="4"/>
      <c r="F35" s="4"/>
      <c r="G35" s="5"/>
      <c r="H35" s="5"/>
    </row>
    <row r="36" spans="2:8" ht="25.5" x14ac:dyDescent="0.25">
      <c r="B36" s="48" t="s">
        <v>16</v>
      </c>
      <c r="C36" s="49" t="s">
        <v>17</v>
      </c>
      <c r="D36" s="49" t="s">
        <v>18</v>
      </c>
      <c r="E36" s="49" t="s">
        <v>22</v>
      </c>
      <c r="F36" s="50" t="s">
        <v>102</v>
      </c>
      <c r="G36" s="50" t="s">
        <v>111</v>
      </c>
      <c r="H36" s="51" t="s">
        <v>103</v>
      </c>
    </row>
    <row r="37" spans="2:8" ht="15.75" customHeight="1" x14ac:dyDescent="0.25">
      <c r="B37" s="52">
        <v>3</v>
      </c>
      <c r="C37" s="10"/>
      <c r="D37" s="10"/>
      <c r="E37" s="10" t="s">
        <v>23</v>
      </c>
      <c r="F37" s="34">
        <f>F38+F42+F49+F53+F55</f>
        <v>1571590</v>
      </c>
      <c r="G37" s="34">
        <f>G38+G42+G49+G53+G55</f>
        <v>23440</v>
      </c>
      <c r="H37" s="53">
        <f>H38+H42+H49+H53+H55</f>
        <v>1595030</v>
      </c>
    </row>
    <row r="38" spans="2:8" ht="15.75" customHeight="1" x14ac:dyDescent="0.25">
      <c r="B38" s="70"/>
      <c r="C38" s="71">
        <v>31</v>
      </c>
      <c r="D38" s="71"/>
      <c r="E38" s="71" t="s">
        <v>24</v>
      </c>
      <c r="F38" s="72">
        <f t="shared" ref="F38:H38" si="11">F39+F40+F41</f>
        <v>1326090</v>
      </c>
      <c r="G38" s="72">
        <f t="shared" si="11"/>
        <v>10000</v>
      </c>
      <c r="H38" s="73">
        <f t="shared" si="11"/>
        <v>1336090</v>
      </c>
    </row>
    <row r="39" spans="2:8" x14ac:dyDescent="0.25">
      <c r="B39" s="55"/>
      <c r="C39" s="11"/>
      <c r="D39" s="12">
        <v>11</v>
      </c>
      <c r="E39" s="12" t="s">
        <v>20</v>
      </c>
      <c r="F39" s="8">
        <f>10870+1320</f>
        <v>12190</v>
      </c>
      <c r="G39" s="8"/>
      <c r="H39" s="56">
        <f>+F39+G39</f>
        <v>12190</v>
      </c>
    </row>
    <row r="40" spans="2:8" x14ac:dyDescent="0.25">
      <c r="B40" s="55"/>
      <c r="C40" s="11"/>
      <c r="D40" s="12">
        <v>31</v>
      </c>
      <c r="E40" s="12" t="s">
        <v>40</v>
      </c>
      <c r="F40" s="8">
        <v>1200</v>
      </c>
      <c r="G40" s="8">
        <v>2000</v>
      </c>
      <c r="H40" s="56">
        <f t="shared" ref="H40:H54" si="12">+F40+G40</f>
        <v>3200</v>
      </c>
    </row>
    <row r="41" spans="2:8" x14ac:dyDescent="0.25">
      <c r="B41" s="55"/>
      <c r="C41" s="11"/>
      <c r="D41" s="12">
        <v>52</v>
      </c>
      <c r="E41" s="12" t="s">
        <v>53</v>
      </c>
      <c r="F41" s="8">
        <v>1312700</v>
      </c>
      <c r="G41" s="8">
        <v>8000</v>
      </c>
      <c r="H41" s="56">
        <f t="shared" si="12"/>
        <v>1320700</v>
      </c>
    </row>
    <row r="42" spans="2:8" x14ac:dyDescent="0.25">
      <c r="B42" s="74"/>
      <c r="C42" s="75">
        <v>32</v>
      </c>
      <c r="D42" s="76"/>
      <c r="E42" s="75" t="s">
        <v>36</v>
      </c>
      <c r="F42" s="72">
        <f>SUM(F43:F48)</f>
        <v>240010</v>
      </c>
      <c r="G42" s="72">
        <f t="shared" ref="G42:H42" si="13">SUM(G43:G48)</f>
        <v>11600</v>
      </c>
      <c r="H42" s="73">
        <f t="shared" si="13"/>
        <v>251610</v>
      </c>
    </row>
    <row r="43" spans="2:8" x14ac:dyDescent="0.25">
      <c r="B43" s="55"/>
      <c r="C43" s="11"/>
      <c r="D43" s="12">
        <v>11</v>
      </c>
      <c r="E43" s="12" t="s">
        <v>20</v>
      </c>
      <c r="F43" s="8">
        <v>37370</v>
      </c>
      <c r="G43" s="8">
        <v>1200</v>
      </c>
      <c r="H43" s="56">
        <f t="shared" si="12"/>
        <v>38570</v>
      </c>
    </row>
    <row r="44" spans="2:8" ht="30.75" customHeight="1" x14ac:dyDescent="0.25">
      <c r="B44" s="55"/>
      <c r="C44" s="11"/>
      <c r="D44" s="12">
        <v>12</v>
      </c>
      <c r="E44" s="16" t="s">
        <v>58</v>
      </c>
      <c r="F44" s="81">
        <v>132740</v>
      </c>
      <c r="G44" s="81"/>
      <c r="H44" s="109">
        <f t="shared" si="12"/>
        <v>132740</v>
      </c>
    </row>
    <row r="45" spans="2:8" x14ac:dyDescent="0.25">
      <c r="B45" s="55"/>
      <c r="C45" s="11"/>
      <c r="D45" s="12">
        <v>31</v>
      </c>
      <c r="E45" s="12" t="s">
        <v>40</v>
      </c>
      <c r="F45" s="8">
        <v>46700</v>
      </c>
      <c r="G45" s="8">
        <v>5700</v>
      </c>
      <c r="H45" s="56">
        <f t="shared" si="12"/>
        <v>52400</v>
      </c>
    </row>
    <row r="46" spans="2:8" x14ac:dyDescent="0.25">
      <c r="B46" s="55"/>
      <c r="C46" s="11"/>
      <c r="D46" s="12">
        <v>43</v>
      </c>
      <c r="E46" s="12" t="s">
        <v>48</v>
      </c>
      <c r="F46" s="8">
        <v>4000</v>
      </c>
      <c r="G46" s="8">
        <v>500</v>
      </c>
      <c r="H46" s="56">
        <f t="shared" si="12"/>
        <v>4500</v>
      </c>
    </row>
    <row r="47" spans="2:8" x14ac:dyDescent="0.25">
      <c r="B47" s="55"/>
      <c r="C47" s="11"/>
      <c r="D47" s="12">
        <v>52</v>
      </c>
      <c r="E47" s="12" t="s">
        <v>53</v>
      </c>
      <c r="F47" s="8">
        <v>3500</v>
      </c>
      <c r="G47" s="8">
        <v>4200</v>
      </c>
      <c r="H47" s="56">
        <f t="shared" si="12"/>
        <v>7700</v>
      </c>
    </row>
    <row r="48" spans="2:8" x14ac:dyDescent="0.25">
      <c r="B48" s="55"/>
      <c r="C48" s="11"/>
      <c r="D48" s="12">
        <v>56</v>
      </c>
      <c r="E48" s="12" t="s">
        <v>54</v>
      </c>
      <c r="F48" s="8">
        <v>15700</v>
      </c>
      <c r="G48" s="8"/>
      <c r="H48" s="56">
        <f t="shared" si="12"/>
        <v>15700</v>
      </c>
    </row>
    <row r="49" spans="2:8" x14ac:dyDescent="0.25">
      <c r="B49" s="74"/>
      <c r="C49" s="75">
        <v>34</v>
      </c>
      <c r="D49" s="76"/>
      <c r="E49" s="75" t="s">
        <v>59</v>
      </c>
      <c r="F49" s="72">
        <f t="shared" ref="F49:H49" si="14">SUM(F50:F52)</f>
        <v>3700</v>
      </c>
      <c r="G49" s="72">
        <f t="shared" si="14"/>
        <v>0</v>
      </c>
      <c r="H49" s="73">
        <f t="shared" si="14"/>
        <v>3700</v>
      </c>
    </row>
    <row r="50" spans="2:8" ht="30" customHeight="1" x14ac:dyDescent="0.25">
      <c r="B50" s="55"/>
      <c r="C50" s="11"/>
      <c r="D50" s="12">
        <v>12</v>
      </c>
      <c r="E50" s="16" t="s">
        <v>58</v>
      </c>
      <c r="F50" s="81">
        <v>800</v>
      </c>
      <c r="G50" s="81"/>
      <c r="H50" s="109">
        <f t="shared" si="12"/>
        <v>800</v>
      </c>
    </row>
    <row r="51" spans="2:8" x14ac:dyDescent="0.25">
      <c r="B51" s="55"/>
      <c r="C51" s="11"/>
      <c r="D51" s="12">
        <v>31</v>
      </c>
      <c r="E51" s="12" t="s">
        <v>40</v>
      </c>
      <c r="F51" s="8">
        <v>200</v>
      </c>
      <c r="G51" s="8"/>
      <c r="H51" s="56">
        <f t="shared" si="12"/>
        <v>200</v>
      </c>
    </row>
    <row r="52" spans="2:8" x14ac:dyDescent="0.25">
      <c r="B52" s="55"/>
      <c r="C52" s="11"/>
      <c r="D52" s="12">
        <v>52</v>
      </c>
      <c r="E52" s="12" t="s">
        <v>53</v>
      </c>
      <c r="F52" s="8">
        <v>2700</v>
      </c>
      <c r="G52" s="8"/>
      <c r="H52" s="56">
        <f t="shared" si="12"/>
        <v>2700</v>
      </c>
    </row>
    <row r="53" spans="2:8" ht="30" customHeight="1" x14ac:dyDescent="0.25">
      <c r="B53" s="74"/>
      <c r="C53" s="75">
        <v>37</v>
      </c>
      <c r="D53" s="76"/>
      <c r="E53" s="77" t="s">
        <v>60</v>
      </c>
      <c r="F53" s="106">
        <f>F54</f>
        <v>1790</v>
      </c>
      <c r="G53" s="106">
        <f t="shared" ref="G53:H53" si="15">G54</f>
        <v>0</v>
      </c>
      <c r="H53" s="119">
        <f t="shared" si="15"/>
        <v>1790</v>
      </c>
    </row>
    <row r="54" spans="2:8" x14ac:dyDescent="0.25">
      <c r="B54" s="55"/>
      <c r="C54" s="11"/>
      <c r="D54" s="12">
        <v>11</v>
      </c>
      <c r="E54" s="12" t="s">
        <v>20</v>
      </c>
      <c r="F54" s="8">
        <v>1790</v>
      </c>
      <c r="G54" s="8"/>
      <c r="H54" s="56">
        <f t="shared" si="12"/>
        <v>1790</v>
      </c>
    </row>
    <row r="55" spans="2:8" ht="30" customHeight="1" x14ac:dyDescent="0.25">
      <c r="B55" s="74"/>
      <c r="C55" s="75">
        <v>38</v>
      </c>
      <c r="D55" s="76"/>
      <c r="E55" s="77" t="s">
        <v>112</v>
      </c>
      <c r="F55" s="106">
        <f>+F56+F57</f>
        <v>0</v>
      </c>
      <c r="G55" s="106">
        <f t="shared" ref="G55:H55" si="16">+G56+G57</f>
        <v>1840</v>
      </c>
      <c r="H55" s="119">
        <f t="shared" si="16"/>
        <v>1840</v>
      </c>
    </row>
    <row r="56" spans="2:8" x14ac:dyDescent="0.25">
      <c r="B56" s="55"/>
      <c r="C56" s="11"/>
      <c r="D56" s="12">
        <v>11</v>
      </c>
      <c r="E56" s="12" t="s">
        <v>20</v>
      </c>
      <c r="F56" s="7"/>
      <c r="G56" s="7">
        <v>420</v>
      </c>
      <c r="H56" s="54">
        <f>+F56+G56</f>
        <v>420</v>
      </c>
    </row>
    <row r="57" spans="2:8" x14ac:dyDescent="0.25">
      <c r="B57" s="55"/>
      <c r="C57" s="11"/>
      <c r="D57" s="12">
        <v>52</v>
      </c>
      <c r="E57" s="12" t="s">
        <v>53</v>
      </c>
      <c r="F57" s="7"/>
      <c r="G57" s="7">
        <v>1420</v>
      </c>
      <c r="H57" s="54">
        <f>+F57+G57</f>
        <v>1420</v>
      </c>
    </row>
    <row r="58" spans="2:8" ht="25.5" x14ac:dyDescent="0.25">
      <c r="B58" s="57">
        <v>4</v>
      </c>
      <c r="C58" s="14"/>
      <c r="D58" s="14"/>
      <c r="E58" s="26" t="s">
        <v>25</v>
      </c>
      <c r="F58" s="34">
        <f t="shared" ref="F58:H58" si="17">F59</f>
        <v>77960</v>
      </c>
      <c r="G58" s="34">
        <f t="shared" si="17"/>
        <v>7940</v>
      </c>
      <c r="H58" s="53">
        <f t="shared" si="17"/>
        <v>85900</v>
      </c>
    </row>
    <row r="59" spans="2:8" ht="25.5" x14ac:dyDescent="0.25">
      <c r="B59" s="70"/>
      <c r="C59" s="71">
        <v>42</v>
      </c>
      <c r="D59" s="71"/>
      <c r="E59" s="78" t="s">
        <v>50</v>
      </c>
      <c r="F59" s="106">
        <f t="shared" ref="F59:H59" si="18">SUM(F60:F64)</f>
        <v>77960</v>
      </c>
      <c r="G59" s="106">
        <f t="shared" si="18"/>
        <v>7940</v>
      </c>
      <c r="H59" s="119">
        <f t="shared" si="18"/>
        <v>85900</v>
      </c>
    </row>
    <row r="60" spans="2:8" x14ac:dyDescent="0.25">
      <c r="B60" s="58"/>
      <c r="C60" s="15"/>
      <c r="D60" s="12">
        <v>11</v>
      </c>
      <c r="E60" s="12" t="s">
        <v>20</v>
      </c>
      <c r="F60" s="8">
        <v>61840</v>
      </c>
      <c r="G60" s="8">
        <v>2600</v>
      </c>
      <c r="H60" s="59">
        <f t="shared" ref="H60:H64" si="19">+F60+G60</f>
        <v>64440</v>
      </c>
    </row>
    <row r="61" spans="2:8" ht="30" customHeight="1" x14ac:dyDescent="0.25">
      <c r="B61" s="60"/>
      <c r="C61" s="32"/>
      <c r="D61" s="12">
        <v>12</v>
      </c>
      <c r="E61" s="16" t="s">
        <v>58</v>
      </c>
      <c r="F61" s="8">
        <v>5620</v>
      </c>
      <c r="G61" s="8">
        <v>-1660</v>
      </c>
      <c r="H61" s="56">
        <f t="shared" si="19"/>
        <v>3960</v>
      </c>
    </row>
    <row r="62" spans="2:8" x14ac:dyDescent="0.25">
      <c r="B62" s="60"/>
      <c r="C62" s="32"/>
      <c r="D62" s="12">
        <v>31</v>
      </c>
      <c r="E62" s="12" t="s">
        <v>40</v>
      </c>
      <c r="F62" s="8">
        <v>8400</v>
      </c>
      <c r="G62" s="8">
        <v>7000</v>
      </c>
      <c r="H62" s="56">
        <f t="shared" si="19"/>
        <v>15400</v>
      </c>
    </row>
    <row r="63" spans="2:8" x14ac:dyDescent="0.25">
      <c r="B63" s="60"/>
      <c r="C63" s="32"/>
      <c r="D63" s="12">
        <v>52</v>
      </c>
      <c r="E63" s="12" t="s">
        <v>53</v>
      </c>
      <c r="F63" s="8">
        <v>700</v>
      </c>
      <c r="G63" s="8"/>
      <c r="H63" s="56">
        <f t="shared" si="19"/>
        <v>700</v>
      </c>
    </row>
    <row r="64" spans="2:8" x14ac:dyDescent="0.25">
      <c r="B64" s="60"/>
      <c r="C64" s="32"/>
      <c r="D64" s="33">
        <v>61</v>
      </c>
      <c r="E64" s="161" t="s">
        <v>57</v>
      </c>
      <c r="F64" s="8">
        <v>1400</v>
      </c>
      <c r="G64" s="8"/>
      <c r="H64" s="56">
        <f t="shared" si="19"/>
        <v>1400</v>
      </c>
    </row>
    <row r="65" spans="2:8" ht="15.75" thickBot="1" x14ac:dyDescent="0.3">
      <c r="B65" s="191" t="s">
        <v>97</v>
      </c>
      <c r="C65" s="192"/>
      <c r="D65" s="192"/>
      <c r="E65" s="192"/>
      <c r="F65" s="150">
        <f>+F38+F42+F49+F53+F59+F55</f>
        <v>1649550</v>
      </c>
      <c r="G65" s="150">
        <f>+G38+G42+G49+G53+G59+G55</f>
        <v>31380</v>
      </c>
      <c r="H65" s="151">
        <f>+H38+H42+H49+H53+H59+H55</f>
        <v>1680930</v>
      </c>
    </row>
  </sheetData>
  <mergeCells count="8">
    <mergeCell ref="B65:E65"/>
    <mergeCell ref="B7:H7"/>
    <mergeCell ref="B34:H34"/>
    <mergeCell ref="B1:H1"/>
    <mergeCell ref="B3:H3"/>
    <mergeCell ref="B5:H5"/>
    <mergeCell ref="B24:E24"/>
    <mergeCell ref="B26:H26"/>
  </mergeCells>
  <pageMargins left="0.7" right="0.7" top="0.75" bottom="0.75" header="0.3" footer="0.3"/>
  <pageSetup paperSize="9" scale="61" orientation="portrait" r:id="rId1"/>
  <ignoredErrors>
    <ignoredError sqref="H55 H49 H42 H53 G14:H14 H16 H19 H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"/>
  <sheetViews>
    <sheetView showGridLines="0" workbookViewId="0">
      <selection activeCell="B5" sqref="B5:E5"/>
    </sheetView>
  </sheetViews>
  <sheetFormatPr defaultRowHeight="15" x14ac:dyDescent="0.25"/>
  <cols>
    <col min="1" max="1" width="2.85546875" customWidth="1"/>
    <col min="2" max="2" width="37.7109375" customWidth="1"/>
    <col min="3" max="5" width="14.42578125" customWidth="1"/>
  </cols>
  <sheetData>
    <row r="1" spans="2:5" ht="42" customHeight="1" x14ac:dyDescent="0.25">
      <c r="B1" s="173" t="str">
        <f>' Račun prihoda i rashoda'!B1:H1</f>
        <v xml:space="preserve">IZMJENE I DOPUNE FINANCIJSKOG PLANA GIMNAZIJE SESVETE
ZA 2023. </v>
      </c>
      <c r="C1" s="173"/>
      <c r="D1" s="173"/>
      <c r="E1" s="173"/>
    </row>
    <row r="2" spans="2:5" ht="18" customHeight="1" x14ac:dyDescent="0.25">
      <c r="B2" s="4"/>
      <c r="C2" s="4"/>
      <c r="D2" s="4"/>
      <c r="E2" s="4"/>
    </row>
    <row r="3" spans="2:5" ht="15.75" x14ac:dyDescent="0.25">
      <c r="B3" s="173" t="s">
        <v>33</v>
      </c>
      <c r="C3" s="173"/>
      <c r="D3" s="186"/>
      <c r="E3" s="186"/>
    </row>
    <row r="4" spans="2:5" ht="18" x14ac:dyDescent="0.25">
      <c r="B4" s="4"/>
      <c r="C4" s="4"/>
      <c r="D4" s="5"/>
      <c r="E4" s="5"/>
    </row>
    <row r="5" spans="2:5" ht="18" customHeight="1" x14ac:dyDescent="0.25">
      <c r="B5" s="173" t="s">
        <v>15</v>
      </c>
      <c r="C5" s="174"/>
      <c r="D5" s="174"/>
      <c r="E5" s="174"/>
    </row>
    <row r="6" spans="2:5" ht="18" x14ac:dyDescent="0.25">
      <c r="B6" s="4"/>
      <c r="C6" s="4"/>
      <c r="D6" s="5"/>
      <c r="E6" s="5"/>
    </row>
    <row r="7" spans="2:5" x14ac:dyDescent="0.25">
      <c r="B7" s="194" t="s">
        <v>26</v>
      </c>
      <c r="C7" s="195"/>
      <c r="D7" s="195"/>
      <c r="E7" s="195"/>
    </row>
    <row r="8" spans="2:5" ht="6" customHeight="1" thickBot="1" x14ac:dyDescent="0.3">
      <c r="B8" s="4"/>
      <c r="C8" s="4"/>
      <c r="D8" s="5"/>
      <c r="E8" s="5"/>
    </row>
    <row r="9" spans="2:5" ht="25.5" x14ac:dyDescent="0.25">
      <c r="B9" s="61" t="s">
        <v>27</v>
      </c>
      <c r="C9" s="62" t="s">
        <v>102</v>
      </c>
      <c r="D9" s="62" t="s">
        <v>111</v>
      </c>
      <c r="E9" s="63" t="s">
        <v>103</v>
      </c>
    </row>
    <row r="10" spans="2:5" ht="15.75" customHeight="1" x14ac:dyDescent="0.25">
      <c r="B10" s="52" t="s">
        <v>28</v>
      </c>
      <c r="C10" s="35">
        <f>+C11</f>
        <v>1649550</v>
      </c>
      <c r="D10" s="35">
        <f t="shared" ref="D10:E10" si="0">+D11</f>
        <v>31380</v>
      </c>
      <c r="E10" s="160">
        <f t="shared" si="0"/>
        <v>1680930</v>
      </c>
    </row>
    <row r="11" spans="2:5" ht="15.75" customHeight="1" x14ac:dyDescent="0.25">
      <c r="B11" s="52" t="s">
        <v>61</v>
      </c>
      <c r="C11" s="35">
        <f>+C12</f>
        <v>1649550</v>
      </c>
      <c r="D11" s="35">
        <f t="shared" ref="D11:E11" si="1">+D12</f>
        <v>31380</v>
      </c>
      <c r="E11" s="160">
        <f t="shared" si="1"/>
        <v>1680930</v>
      </c>
    </row>
    <row r="12" spans="2:5" ht="15.75" thickBot="1" x14ac:dyDescent="0.3">
      <c r="B12" s="64" t="s">
        <v>62</v>
      </c>
      <c r="C12" s="65">
        <v>1649550</v>
      </c>
      <c r="D12" s="65">
        <v>31380</v>
      </c>
      <c r="E12" s="66">
        <f>+C12+D12</f>
        <v>1680930</v>
      </c>
    </row>
  </sheetData>
  <mergeCells count="4">
    <mergeCell ref="B1:E1"/>
    <mergeCell ref="B3:E3"/>
    <mergeCell ref="B5:E5"/>
    <mergeCell ref="B7:E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73" t="s">
        <v>49</v>
      </c>
      <c r="B1" s="173"/>
      <c r="C1" s="173"/>
      <c r="D1" s="173"/>
      <c r="E1" s="173"/>
      <c r="F1" s="173"/>
      <c r="G1" s="173"/>
      <c r="H1" s="173"/>
      <c r="I1" s="173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73" t="s">
        <v>33</v>
      </c>
      <c r="B3" s="173"/>
      <c r="C3" s="173"/>
      <c r="D3" s="173"/>
      <c r="E3" s="173"/>
      <c r="F3" s="173"/>
      <c r="G3" s="173"/>
      <c r="H3" s="186"/>
      <c r="I3" s="186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73" t="s">
        <v>29</v>
      </c>
      <c r="B5" s="174"/>
      <c r="C5" s="174"/>
      <c r="D5" s="174"/>
      <c r="E5" s="174"/>
      <c r="F5" s="174"/>
      <c r="G5" s="174"/>
      <c r="H5" s="174"/>
      <c r="I5" s="174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21" t="s">
        <v>16</v>
      </c>
      <c r="B7" s="20" t="s">
        <v>17</v>
      </c>
      <c r="C7" s="20" t="s">
        <v>18</v>
      </c>
      <c r="D7" s="20" t="s">
        <v>52</v>
      </c>
      <c r="E7" s="20" t="s">
        <v>12</v>
      </c>
      <c r="F7" s="21" t="s">
        <v>13</v>
      </c>
      <c r="G7" s="21" t="s">
        <v>43</v>
      </c>
      <c r="H7" s="21" t="s">
        <v>44</v>
      </c>
      <c r="I7" s="21" t="s">
        <v>45</v>
      </c>
    </row>
    <row r="8" spans="1:9" ht="25.5" x14ac:dyDescent="0.25">
      <c r="A8" s="10">
        <v>8</v>
      </c>
      <c r="B8" s="10"/>
      <c r="C8" s="10"/>
      <c r="D8" s="10" t="s">
        <v>30</v>
      </c>
      <c r="E8" s="7"/>
      <c r="F8" s="8"/>
      <c r="G8" s="8"/>
      <c r="H8" s="8"/>
      <c r="I8" s="8"/>
    </row>
    <row r="9" spans="1:9" x14ac:dyDescent="0.25">
      <c r="A9" s="10"/>
      <c r="B9" s="15">
        <v>84</v>
      </c>
      <c r="C9" s="15"/>
      <c r="D9" s="15" t="s">
        <v>37</v>
      </c>
      <c r="E9" s="7"/>
      <c r="F9" s="8"/>
      <c r="G9" s="8"/>
      <c r="H9" s="8"/>
      <c r="I9" s="8"/>
    </row>
    <row r="10" spans="1:9" ht="25.5" x14ac:dyDescent="0.25">
      <c r="A10" s="11"/>
      <c r="B10" s="11"/>
      <c r="C10" s="12">
        <v>81</v>
      </c>
      <c r="D10" s="16" t="s">
        <v>38</v>
      </c>
      <c r="E10" s="7"/>
      <c r="F10" s="8"/>
      <c r="G10" s="8"/>
      <c r="H10" s="8"/>
      <c r="I10" s="8"/>
    </row>
    <row r="11" spans="1:9" ht="25.5" x14ac:dyDescent="0.25">
      <c r="A11" s="13">
        <v>5</v>
      </c>
      <c r="B11" s="14"/>
      <c r="C11" s="14"/>
      <c r="D11" s="26" t="s">
        <v>31</v>
      </c>
      <c r="E11" s="7"/>
      <c r="F11" s="8"/>
      <c r="G11" s="8"/>
      <c r="H11" s="8"/>
      <c r="I11" s="8"/>
    </row>
    <row r="12" spans="1:9" ht="25.5" x14ac:dyDescent="0.25">
      <c r="A12" s="15"/>
      <c r="B12" s="15">
        <v>54</v>
      </c>
      <c r="C12" s="15"/>
      <c r="D12" s="27" t="s">
        <v>39</v>
      </c>
      <c r="E12" s="7"/>
      <c r="F12" s="8"/>
      <c r="G12" s="8"/>
      <c r="H12" s="8"/>
      <c r="I12" s="9"/>
    </row>
    <row r="13" spans="1:9" x14ac:dyDescent="0.25">
      <c r="A13" s="15"/>
      <c r="B13" s="15"/>
      <c r="C13" s="12">
        <v>11</v>
      </c>
      <c r="D13" s="12" t="s">
        <v>20</v>
      </c>
      <c r="E13" s="7"/>
      <c r="F13" s="8"/>
      <c r="G13" s="8"/>
      <c r="H13" s="8"/>
      <c r="I13" s="9"/>
    </row>
    <row r="14" spans="1:9" x14ac:dyDescent="0.25">
      <c r="A14" s="15"/>
      <c r="B14" s="15"/>
      <c r="C14" s="12">
        <v>31</v>
      </c>
      <c r="D14" s="12" t="s">
        <v>40</v>
      </c>
      <c r="E14" s="7"/>
      <c r="F14" s="8"/>
      <c r="G14" s="8"/>
      <c r="H14" s="8"/>
      <c r="I14" s="9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8"/>
  <sheetViews>
    <sheetView showGridLines="0" zoomScale="90" zoomScaleNormal="90" workbookViewId="0">
      <selection activeCell="C134" sqref="C13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7109375" customWidth="1"/>
    <col min="5" max="5" width="31.5703125" customWidth="1"/>
    <col min="6" max="8" width="14.42578125" customWidth="1"/>
  </cols>
  <sheetData>
    <row r="1" spans="2:8" ht="42" customHeight="1" x14ac:dyDescent="0.25">
      <c r="B1" s="173" t="str">
        <f>' Račun prihoda i rashoda'!B1:H1</f>
        <v xml:space="preserve">IZMJENE I DOPUNE FINANCIJSKOG PLANA GIMNAZIJE SESVETE
ZA 2023. </v>
      </c>
      <c r="C1" s="173"/>
      <c r="D1" s="173"/>
      <c r="E1" s="173"/>
      <c r="F1" s="173"/>
      <c r="G1" s="173"/>
      <c r="H1" s="173"/>
    </row>
    <row r="2" spans="2:8" ht="18" x14ac:dyDescent="0.25">
      <c r="B2" s="4"/>
      <c r="C2" s="4"/>
      <c r="D2" s="4"/>
      <c r="E2" s="4"/>
      <c r="F2" s="4"/>
      <c r="G2" s="37"/>
      <c r="H2" s="5"/>
    </row>
    <row r="3" spans="2:8" ht="18" customHeight="1" x14ac:dyDescent="0.25">
      <c r="B3" s="173" t="s">
        <v>32</v>
      </c>
      <c r="C3" s="174"/>
      <c r="D3" s="174"/>
      <c r="E3" s="174"/>
      <c r="F3" s="174"/>
      <c r="G3" s="174"/>
      <c r="H3" s="174"/>
    </row>
    <row r="4" spans="2:8" ht="9" customHeight="1" thickBot="1" x14ac:dyDescent="0.3">
      <c r="B4" s="4"/>
      <c r="C4" s="4"/>
      <c r="D4" s="4"/>
      <c r="E4" s="4"/>
      <c r="F4" s="4"/>
      <c r="G4" s="5"/>
      <c r="H4" s="5"/>
    </row>
    <row r="5" spans="2:8" ht="25.5" x14ac:dyDescent="0.25">
      <c r="B5" s="206" t="s">
        <v>34</v>
      </c>
      <c r="C5" s="207"/>
      <c r="D5" s="208"/>
      <c r="E5" s="49" t="s">
        <v>35</v>
      </c>
      <c r="F5" s="50" t="s">
        <v>102</v>
      </c>
      <c r="G5" s="50" t="s">
        <v>111</v>
      </c>
      <c r="H5" s="51" t="s">
        <v>103</v>
      </c>
    </row>
    <row r="6" spans="2:8" ht="38.25" x14ac:dyDescent="0.25">
      <c r="B6" s="176" t="s">
        <v>63</v>
      </c>
      <c r="C6" s="177"/>
      <c r="D6" s="205"/>
      <c r="E6" s="86" t="s">
        <v>64</v>
      </c>
      <c r="F6" s="87">
        <f t="shared" ref="F6:H6" si="0">+F7+F31+F42+F47+F51+F56+F74+F78</f>
        <v>1649550</v>
      </c>
      <c r="G6" s="87">
        <f t="shared" si="0"/>
        <v>29540</v>
      </c>
      <c r="H6" s="88">
        <f>+H7+H31+H42+H47+H51+H56+H74+H78+H82</f>
        <v>1680930</v>
      </c>
    </row>
    <row r="7" spans="2:8" ht="25.5" x14ac:dyDescent="0.25">
      <c r="B7" s="209" t="s">
        <v>65</v>
      </c>
      <c r="C7" s="210"/>
      <c r="D7" s="211"/>
      <c r="E7" s="83" t="s">
        <v>66</v>
      </c>
      <c r="F7" s="84">
        <f t="shared" ref="F7:H7" si="1">+F8+F11+F15+F20+F23+F28</f>
        <v>1547050</v>
      </c>
      <c r="G7" s="84">
        <f t="shared" si="1"/>
        <v>21600</v>
      </c>
      <c r="H7" s="85">
        <f t="shared" si="1"/>
        <v>1568650</v>
      </c>
    </row>
    <row r="8" spans="2:8" x14ac:dyDescent="0.25">
      <c r="B8" s="199" t="s">
        <v>67</v>
      </c>
      <c r="C8" s="200"/>
      <c r="D8" s="201"/>
      <c r="E8" s="152" t="s">
        <v>68</v>
      </c>
      <c r="F8" s="153">
        <f t="shared" ref="F8:H8" si="2">+F9</f>
        <v>26810</v>
      </c>
      <c r="G8" s="153">
        <f t="shared" si="2"/>
        <v>1200</v>
      </c>
      <c r="H8" s="154">
        <f t="shared" si="2"/>
        <v>28010</v>
      </c>
    </row>
    <row r="9" spans="2:8" x14ac:dyDescent="0.25">
      <c r="B9" s="202">
        <v>3</v>
      </c>
      <c r="C9" s="203"/>
      <c r="D9" s="204"/>
      <c r="E9" s="38" t="s">
        <v>23</v>
      </c>
      <c r="F9" s="7">
        <f t="shared" ref="F9:H9" si="3">+F10</f>
        <v>26810</v>
      </c>
      <c r="G9" s="7">
        <f t="shared" si="3"/>
        <v>1200</v>
      </c>
      <c r="H9" s="54">
        <f t="shared" si="3"/>
        <v>28010</v>
      </c>
    </row>
    <row r="10" spans="2:8" x14ac:dyDescent="0.25">
      <c r="B10" s="196">
        <v>32</v>
      </c>
      <c r="C10" s="197"/>
      <c r="D10" s="198"/>
      <c r="E10" s="38" t="s">
        <v>36</v>
      </c>
      <c r="F10" s="8">
        <v>26810</v>
      </c>
      <c r="G10" s="8">
        <v>1200</v>
      </c>
      <c r="H10" s="59">
        <f>+F10+G10</f>
        <v>28010</v>
      </c>
    </row>
    <row r="11" spans="2:8" ht="25.5" x14ac:dyDescent="0.25">
      <c r="B11" s="199" t="s">
        <v>69</v>
      </c>
      <c r="C11" s="200"/>
      <c r="D11" s="201"/>
      <c r="E11" s="152" t="s">
        <v>70</v>
      </c>
      <c r="F11" s="155">
        <f t="shared" ref="F11:H11" si="4">+F12</f>
        <v>133540</v>
      </c>
      <c r="G11" s="155">
        <f t="shared" si="4"/>
        <v>0</v>
      </c>
      <c r="H11" s="156">
        <f t="shared" si="4"/>
        <v>133540</v>
      </c>
    </row>
    <row r="12" spans="2:8" x14ac:dyDescent="0.25">
      <c r="B12" s="202">
        <v>3</v>
      </c>
      <c r="C12" s="203"/>
      <c r="D12" s="204"/>
      <c r="E12" s="38" t="s">
        <v>23</v>
      </c>
      <c r="F12" s="7">
        <f t="shared" ref="F12:H12" si="5">+F13+F14</f>
        <v>133540</v>
      </c>
      <c r="G12" s="7">
        <f t="shared" si="5"/>
        <v>0</v>
      </c>
      <c r="H12" s="54">
        <f t="shared" si="5"/>
        <v>133540</v>
      </c>
    </row>
    <row r="13" spans="2:8" x14ac:dyDescent="0.25">
      <c r="B13" s="196">
        <v>32</v>
      </c>
      <c r="C13" s="197"/>
      <c r="D13" s="198"/>
      <c r="E13" s="38" t="s">
        <v>36</v>
      </c>
      <c r="F13" s="8">
        <v>132740</v>
      </c>
      <c r="G13" s="8"/>
      <c r="H13" s="59">
        <f t="shared" ref="H13:H14" si="6">+F13+G13</f>
        <v>132740</v>
      </c>
    </row>
    <row r="14" spans="2:8" x14ac:dyDescent="0.25">
      <c r="B14" s="196">
        <v>34</v>
      </c>
      <c r="C14" s="197"/>
      <c r="D14" s="198"/>
      <c r="E14" s="38" t="s">
        <v>59</v>
      </c>
      <c r="F14" s="8">
        <v>800</v>
      </c>
      <c r="G14" s="8"/>
      <c r="H14" s="59">
        <f t="shared" si="6"/>
        <v>800</v>
      </c>
    </row>
    <row r="15" spans="2:8" ht="15" customHeight="1" x14ac:dyDescent="0.25">
      <c r="B15" s="199" t="s">
        <v>71</v>
      </c>
      <c r="C15" s="200"/>
      <c r="D15" s="201"/>
      <c r="E15" s="152" t="s">
        <v>115</v>
      </c>
      <c r="F15" s="153">
        <f t="shared" ref="F15:H15" si="7">+F16</f>
        <v>48100</v>
      </c>
      <c r="G15" s="153">
        <f t="shared" si="7"/>
        <v>7700</v>
      </c>
      <c r="H15" s="154">
        <f t="shared" si="7"/>
        <v>55800</v>
      </c>
    </row>
    <row r="16" spans="2:8" x14ac:dyDescent="0.25">
      <c r="B16" s="202">
        <v>3</v>
      </c>
      <c r="C16" s="203"/>
      <c r="D16" s="204"/>
      <c r="E16" s="38" t="s">
        <v>23</v>
      </c>
      <c r="F16" s="7">
        <f t="shared" ref="F16:H16" si="8">SUM(F17:F19)</f>
        <v>48100</v>
      </c>
      <c r="G16" s="7">
        <f t="shared" si="8"/>
        <v>7700</v>
      </c>
      <c r="H16" s="54">
        <f t="shared" si="8"/>
        <v>55800</v>
      </c>
    </row>
    <row r="17" spans="2:8" x14ac:dyDescent="0.25">
      <c r="B17" s="196">
        <v>31</v>
      </c>
      <c r="C17" s="197"/>
      <c r="D17" s="198"/>
      <c r="E17" s="38" t="s">
        <v>24</v>
      </c>
      <c r="F17" s="8">
        <v>1200</v>
      </c>
      <c r="G17" s="8">
        <v>2000</v>
      </c>
      <c r="H17" s="59">
        <f t="shared" ref="H17:H19" si="9">+F17+G17</f>
        <v>3200</v>
      </c>
    </row>
    <row r="18" spans="2:8" x14ac:dyDescent="0.25">
      <c r="B18" s="196">
        <v>32</v>
      </c>
      <c r="C18" s="197"/>
      <c r="D18" s="198"/>
      <c r="E18" s="38" t="s">
        <v>36</v>
      </c>
      <c r="F18" s="8">
        <v>46700</v>
      </c>
      <c r="G18" s="8">
        <v>5700</v>
      </c>
      <c r="H18" s="59">
        <f t="shared" si="9"/>
        <v>52400</v>
      </c>
    </row>
    <row r="19" spans="2:8" x14ac:dyDescent="0.25">
      <c r="B19" s="196">
        <v>34</v>
      </c>
      <c r="C19" s="197"/>
      <c r="D19" s="198"/>
      <c r="E19" s="38" t="s">
        <v>59</v>
      </c>
      <c r="F19" s="8">
        <v>200</v>
      </c>
      <c r="G19" s="8"/>
      <c r="H19" s="59">
        <f t="shared" si="9"/>
        <v>200</v>
      </c>
    </row>
    <row r="20" spans="2:8" ht="25.5" x14ac:dyDescent="0.25">
      <c r="B20" s="199" t="s">
        <v>72</v>
      </c>
      <c r="C20" s="200"/>
      <c r="D20" s="201"/>
      <c r="E20" s="152" t="s">
        <v>73</v>
      </c>
      <c r="F20" s="155">
        <f t="shared" ref="F20:H20" si="10">+F21</f>
        <v>4000</v>
      </c>
      <c r="G20" s="155">
        <f t="shared" si="10"/>
        <v>500</v>
      </c>
      <c r="H20" s="156">
        <f t="shared" si="10"/>
        <v>4500</v>
      </c>
    </row>
    <row r="21" spans="2:8" x14ac:dyDescent="0.25">
      <c r="B21" s="202">
        <v>3</v>
      </c>
      <c r="C21" s="203"/>
      <c r="D21" s="204"/>
      <c r="E21" s="38" t="s">
        <v>23</v>
      </c>
      <c r="F21" s="7">
        <f t="shared" ref="F21:H21" si="11">+F22</f>
        <v>4000</v>
      </c>
      <c r="G21" s="7">
        <f t="shared" si="11"/>
        <v>500</v>
      </c>
      <c r="H21" s="54">
        <f t="shared" si="11"/>
        <v>4500</v>
      </c>
    </row>
    <row r="22" spans="2:8" x14ac:dyDescent="0.25">
      <c r="B22" s="196">
        <v>32</v>
      </c>
      <c r="C22" s="197"/>
      <c r="D22" s="198"/>
      <c r="E22" s="38" t="s">
        <v>36</v>
      </c>
      <c r="F22" s="8">
        <v>4000</v>
      </c>
      <c r="G22" s="8">
        <v>500</v>
      </c>
      <c r="H22" s="59">
        <f>+F22+G22</f>
        <v>4500</v>
      </c>
    </row>
    <row r="23" spans="2:8" ht="25.5" x14ac:dyDescent="0.25">
      <c r="B23" s="199" t="s">
        <v>74</v>
      </c>
      <c r="C23" s="200"/>
      <c r="D23" s="201"/>
      <c r="E23" s="152" t="s">
        <v>75</v>
      </c>
      <c r="F23" s="155">
        <f t="shared" ref="F23:H23" si="12">+F24</f>
        <v>1318900</v>
      </c>
      <c r="G23" s="155">
        <f t="shared" si="12"/>
        <v>12200</v>
      </c>
      <c r="H23" s="156">
        <f t="shared" si="12"/>
        <v>1331100</v>
      </c>
    </row>
    <row r="24" spans="2:8" x14ac:dyDescent="0.25">
      <c r="B24" s="202">
        <v>3</v>
      </c>
      <c r="C24" s="203"/>
      <c r="D24" s="204"/>
      <c r="E24" s="38" t="s">
        <v>23</v>
      </c>
      <c r="F24" s="7">
        <f t="shared" ref="F24:H24" si="13">SUM(F25:F27)</f>
        <v>1318900</v>
      </c>
      <c r="G24" s="7">
        <f t="shared" si="13"/>
        <v>12200</v>
      </c>
      <c r="H24" s="54">
        <f t="shared" si="13"/>
        <v>1331100</v>
      </c>
    </row>
    <row r="25" spans="2:8" x14ac:dyDescent="0.25">
      <c r="B25" s="196">
        <v>31</v>
      </c>
      <c r="C25" s="197"/>
      <c r="D25" s="198"/>
      <c r="E25" s="38" t="s">
        <v>24</v>
      </c>
      <c r="F25" s="8">
        <v>1312700</v>
      </c>
      <c r="G25" s="8">
        <v>8000</v>
      </c>
      <c r="H25" s="59">
        <f t="shared" ref="H25:H27" si="14">+F25+G25</f>
        <v>1320700</v>
      </c>
    </row>
    <row r="26" spans="2:8" x14ac:dyDescent="0.25">
      <c r="B26" s="196">
        <v>32</v>
      </c>
      <c r="C26" s="197"/>
      <c r="D26" s="198"/>
      <c r="E26" s="38" t="s">
        <v>36</v>
      </c>
      <c r="F26" s="8">
        <v>3500</v>
      </c>
      <c r="G26" s="8">
        <v>4200</v>
      </c>
      <c r="H26" s="59">
        <f t="shared" si="14"/>
        <v>7700</v>
      </c>
    </row>
    <row r="27" spans="2:8" x14ac:dyDescent="0.25">
      <c r="B27" s="196">
        <v>34</v>
      </c>
      <c r="C27" s="197"/>
      <c r="D27" s="198"/>
      <c r="E27" s="38" t="s">
        <v>59</v>
      </c>
      <c r="F27" s="8">
        <v>2700</v>
      </c>
      <c r="G27" s="8"/>
      <c r="H27" s="59">
        <f t="shared" si="14"/>
        <v>2700</v>
      </c>
    </row>
    <row r="28" spans="2:8" ht="25.5" x14ac:dyDescent="0.25">
      <c r="B28" s="199" t="s">
        <v>91</v>
      </c>
      <c r="C28" s="200"/>
      <c r="D28" s="201"/>
      <c r="E28" s="152" t="s">
        <v>98</v>
      </c>
      <c r="F28" s="155">
        <f t="shared" ref="F28:H29" si="15">+F29</f>
        <v>15700</v>
      </c>
      <c r="G28" s="155">
        <f t="shared" si="15"/>
        <v>0</v>
      </c>
      <c r="H28" s="156">
        <f t="shared" si="15"/>
        <v>15700</v>
      </c>
    </row>
    <row r="29" spans="2:8" x14ac:dyDescent="0.25">
      <c r="B29" s="202">
        <v>3</v>
      </c>
      <c r="C29" s="203"/>
      <c r="D29" s="204"/>
      <c r="E29" s="38" t="s">
        <v>23</v>
      </c>
      <c r="F29" s="7">
        <f t="shared" si="15"/>
        <v>15700</v>
      </c>
      <c r="G29" s="7">
        <f t="shared" si="15"/>
        <v>0</v>
      </c>
      <c r="H29" s="54">
        <f t="shared" si="15"/>
        <v>15700</v>
      </c>
    </row>
    <row r="30" spans="2:8" x14ac:dyDescent="0.25">
      <c r="B30" s="196">
        <v>32</v>
      </c>
      <c r="C30" s="197"/>
      <c r="D30" s="198"/>
      <c r="E30" s="38" t="s">
        <v>36</v>
      </c>
      <c r="F30" s="7">
        <v>15700</v>
      </c>
      <c r="G30" s="7"/>
      <c r="H30" s="91">
        <f>+F30+G30</f>
        <v>15700</v>
      </c>
    </row>
    <row r="31" spans="2:8" ht="25.5" x14ac:dyDescent="0.25">
      <c r="B31" s="209" t="s">
        <v>76</v>
      </c>
      <c r="C31" s="210"/>
      <c r="D31" s="211"/>
      <c r="E31" s="83" t="s">
        <v>77</v>
      </c>
      <c r="F31" s="84">
        <f t="shared" ref="F31:H31" si="16">+F32+F36+F39</f>
        <v>6900</v>
      </c>
      <c r="G31" s="84">
        <f t="shared" si="16"/>
        <v>0</v>
      </c>
      <c r="H31" s="85">
        <f t="shared" si="16"/>
        <v>6900</v>
      </c>
    </row>
    <row r="32" spans="2:8" ht="15" customHeight="1" x14ac:dyDescent="0.25">
      <c r="B32" s="199" t="s">
        <v>67</v>
      </c>
      <c r="C32" s="200"/>
      <c r="D32" s="201"/>
      <c r="E32" s="152" t="s">
        <v>68</v>
      </c>
      <c r="F32" s="153">
        <f t="shared" ref="F32:H32" si="17">+F33</f>
        <v>6900</v>
      </c>
      <c r="G32" s="153">
        <f t="shared" si="17"/>
        <v>0</v>
      </c>
      <c r="H32" s="154">
        <f t="shared" si="17"/>
        <v>6900</v>
      </c>
    </row>
    <row r="33" spans="2:8" x14ac:dyDescent="0.25">
      <c r="B33" s="202">
        <v>3</v>
      </c>
      <c r="C33" s="203"/>
      <c r="D33" s="204"/>
      <c r="E33" s="38" t="s">
        <v>23</v>
      </c>
      <c r="F33" s="7">
        <f>+F34+F35</f>
        <v>6900</v>
      </c>
      <c r="G33" s="7">
        <f>+G34+G35</f>
        <v>0</v>
      </c>
      <c r="H33" s="54">
        <f>+H34+H35</f>
        <v>6900</v>
      </c>
    </row>
    <row r="34" spans="2:8" x14ac:dyDescent="0.25">
      <c r="B34" s="196">
        <v>32</v>
      </c>
      <c r="C34" s="197"/>
      <c r="D34" s="198"/>
      <c r="E34" s="38" t="s">
        <v>36</v>
      </c>
      <c r="F34" s="8">
        <v>5110</v>
      </c>
      <c r="G34" s="8"/>
      <c r="H34" s="59">
        <f t="shared" ref="H34:H35" si="18">+F34+G34</f>
        <v>5110</v>
      </c>
    </row>
    <row r="35" spans="2:8" ht="38.25" x14ac:dyDescent="0.25">
      <c r="B35" s="196">
        <v>37</v>
      </c>
      <c r="C35" s="197"/>
      <c r="D35" s="198"/>
      <c r="E35" s="38" t="s">
        <v>60</v>
      </c>
      <c r="F35" s="81">
        <v>1790</v>
      </c>
      <c r="G35" s="81"/>
      <c r="H35" s="82">
        <f t="shared" si="18"/>
        <v>1790</v>
      </c>
    </row>
    <row r="36" spans="2:8" ht="15" hidden="1" customHeight="1" x14ac:dyDescent="0.25">
      <c r="B36" s="212" t="s">
        <v>71</v>
      </c>
      <c r="C36" s="213"/>
      <c r="D36" s="214"/>
      <c r="E36" s="38" t="s">
        <v>40</v>
      </c>
      <c r="F36" s="7">
        <f t="shared" ref="F36:H37" si="19">+F37</f>
        <v>0</v>
      </c>
      <c r="G36" s="7">
        <f t="shared" si="19"/>
        <v>0</v>
      </c>
      <c r="H36" s="54">
        <f t="shared" si="19"/>
        <v>0</v>
      </c>
    </row>
    <row r="37" spans="2:8" hidden="1" x14ac:dyDescent="0.25">
      <c r="B37" s="202">
        <v>3</v>
      </c>
      <c r="C37" s="203"/>
      <c r="D37" s="204"/>
      <c r="E37" s="38" t="s">
        <v>23</v>
      </c>
      <c r="F37" s="7">
        <f t="shared" si="19"/>
        <v>0</v>
      </c>
      <c r="G37" s="7">
        <f t="shared" si="19"/>
        <v>0</v>
      </c>
      <c r="H37" s="54">
        <f t="shared" si="19"/>
        <v>0</v>
      </c>
    </row>
    <row r="38" spans="2:8" hidden="1" x14ac:dyDescent="0.25">
      <c r="B38" s="196">
        <v>32</v>
      </c>
      <c r="C38" s="197"/>
      <c r="D38" s="198"/>
      <c r="E38" s="38" t="s">
        <v>36</v>
      </c>
      <c r="F38" s="8">
        <v>0</v>
      </c>
      <c r="G38" s="8">
        <v>0</v>
      </c>
      <c r="H38" s="59">
        <v>0</v>
      </c>
    </row>
    <row r="39" spans="2:8" ht="25.5" hidden="1" x14ac:dyDescent="0.25">
      <c r="B39" s="212" t="s">
        <v>74</v>
      </c>
      <c r="C39" s="213"/>
      <c r="D39" s="214"/>
      <c r="E39" s="38" t="s">
        <v>75</v>
      </c>
      <c r="F39" s="7">
        <f t="shared" ref="F39:H40" si="20">+F40</f>
        <v>0</v>
      </c>
      <c r="G39" s="7">
        <f t="shared" si="20"/>
        <v>0</v>
      </c>
      <c r="H39" s="54">
        <f t="shared" si="20"/>
        <v>0</v>
      </c>
    </row>
    <row r="40" spans="2:8" hidden="1" x14ac:dyDescent="0.25">
      <c r="B40" s="202">
        <v>3</v>
      </c>
      <c r="C40" s="203"/>
      <c r="D40" s="204"/>
      <c r="E40" s="38" t="s">
        <v>23</v>
      </c>
      <c r="F40" s="7">
        <f t="shared" si="20"/>
        <v>0</v>
      </c>
      <c r="G40" s="7">
        <f t="shared" si="20"/>
        <v>0</v>
      </c>
      <c r="H40" s="54">
        <f t="shared" si="20"/>
        <v>0</v>
      </c>
    </row>
    <row r="41" spans="2:8" hidden="1" x14ac:dyDescent="0.25">
      <c r="B41" s="196">
        <v>32</v>
      </c>
      <c r="C41" s="197"/>
      <c r="D41" s="198"/>
      <c r="E41" s="38" t="s">
        <v>36</v>
      </c>
      <c r="F41" s="8">
        <v>0</v>
      </c>
      <c r="G41" s="8">
        <v>0</v>
      </c>
      <c r="H41" s="59">
        <v>0</v>
      </c>
    </row>
    <row r="42" spans="2:8" ht="24" customHeight="1" x14ac:dyDescent="0.25">
      <c r="B42" s="209" t="s">
        <v>78</v>
      </c>
      <c r="C42" s="210"/>
      <c r="D42" s="211"/>
      <c r="E42" s="83" t="s">
        <v>79</v>
      </c>
      <c r="F42" s="89">
        <f t="shared" ref="F42:H43" si="21">+F43</f>
        <v>9680</v>
      </c>
      <c r="G42" s="89">
        <f t="shared" si="21"/>
        <v>0</v>
      </c>
      <c r="H42" s="90">
        <f t="shared" si="21"/>
        <v>9680</v>
      </c>
    </row>
    <row r="43" spans="2:8" x14ac:dyDescent="0.25">
      <c r="B43" s="199" t="s">
        <v>67</v>
      </c>
      <c r="C43" s="200"/>
      <c r="D43" s="201"/>
      <c r="E43" s="152" t="s">
        <v>68</v>
      </c>
      <c r="F43" s="153">
        <f t="shared" si="21"/>
        <v>9680</v>
      </c>
      <c r="G43" s="153">
        <f t="shared" si="21"/>
        <v>0</v>
      </c>
      <c r="H43" s="154">
        <f t="shared" si="21"/>
        <v>9680</v>
      </c>
    </row>
    <row r="44" spans="2:8" x14ac:dyDescent="0.25">
      <c r="B44" s="202">
        <v>3</v>
      </c>
      <c r="C44" s="203"/>
      <c r="D44" s="204"/>
      <c r="E44" s="38" t="s">
        <v>23</v>
      </c>
      <c r="F44" s="7">
        <f t="shared" ref="F44:H44" si="22">+F45+F46</f>
        <v>9680</v>
      </c>
      <c r="G44" s="7">
        <f t="shared" si="22"/>
        <v>0</v>
      </c>
      <c r="H44" s="54">
        <f t="shared" si="22"/>
        <v>9680</v>
      </c>
    </row>
    <row r="45" spans="2:8" x14ac:dyDescent="0.25">
      <c r="B45" s="196">
        <v>31</v>
      </c>
      <c r="C45" s="197"/>
      <c r="D45" s="198"/>
      <c r="E45" s="38" t="s">
        <v>24</v>
      </c>
      <c r="F45" s="8">
        <v>9020</v>
      </c>
      <c r="G45" s="8"/>
      <c r="H45" s="59">
        <f t="shared" ref="H45:H46" si="23">+F45+G45</f>
        <v>9020</v>
      </c>
    </row>
    <row r="46" spans="2:8" x14ac:dyDescent="0.25">
      <c r="B46" s="196">
        <v>32</v>
      </c>
      <c r="C46" s="197"/>
      <c r="D46" s="198"/>
      <c r="E46" s="38" t="s">
        <v>36</v>
      </c>
      <c r="F46" s="8">
        <v>660</v>
      </c>
      <c r="G46" s="8"/>
      <c r="H46" s="59">
        <f t="shared" si="23"/>
        <v>660</v>
      </c>
    </row>
    <row r="47" spans="2:8" ht="23.25" customHeight="1" x14ac:dyDescent="0.25">
      <c r="B47" s="209" t="s">
        <v>80</v>
      </c>
      <c r="C47" s="210"/>
      <c r="D47" s="211"/>
      <c r="E47" s="83" t="s">
        <v>81</v>
      </c>
      <c r="F47" s="89">
        <f t="shared" ref="F47:H49" si="24">+F48</f>
        <v>55610</v>
      </c>
      <c r="G47" s="89">
        <f t="shared" si="24"/>
        <v>2600</v>
      </c>
      <c r="H47" s="90">
        <f t="shared" si="24"/>
        <v>58210</v>
      </c>
    </row>
    <row r="48" spans="2:8" x14ac:dyDescent="0.25">
      <c r="B48" s="199" t="s">
        <v>67</v>
      </c>
      <c r="C48" s="200"/>
      <c r="D48" s="201"/>
      <c r="E48" s="152" t="s">
        <v>68</v>
      </c>
      <c r="F48" s="153">
        <f t="shared" si="24"/>
        <v>55610</v>
      </c>
      <c r="G48" s="153">
        <f t="shared" si="24"/>
        <v>2600</v>
      </c>
      <c r="H48" s="154">
        <f t="shared" si="24"/>
        <v>58210</v>
      </c>
    </row>
    <row r="49" spans="2:8" ht="25.5" x14ac:dyDescent="0.25">
      <c r="B49" s="202">
        <v>4</v>
      </c>
      <c r="C49" s="203"/>
      <c r="D49" s="204"/>
      <c r="E49" s="38" t="s">
        <v>25</v>
      </c>
      <c r="F49" s="7">
        <f t="shared" si="24"/>
        <v>55610</v>
      </c>
      <c r="G49" s="7">
        <f t="shared" si="24"/>
        <v>2600</v>
      </c>
      <c r="H49" s="54">
        <f t="shared" si="24"/>
        <v>58210</v>
      </c>
    </row>
    <row r="50" spans="2:8" ht="25.5" x14ac:dyDescent="0.25">
      <c r="B50" s="196">
        <v>42</v>
      </c>
      <c r="C50" s="197"/>
      <c r="D50" s="198"/>
      <c r="E50" s="38" t="s">
        <v>50</v>
      </c>
      <c r="F50" s="8">
        <v>55610</v>
      </c>
      <c r="G50" s="8">
        <v>2600</v>
      </c>
      <c r="H50" s="59">
        <f>+F50+G50</f>
        <v>58210</v>
      </c>
    </row>
    <row r="51" spans="2:8" ht="25.5" x14ac:dyDescent="0.25">
      <c r="B51" s="209" t="s">
        <v>82</v>
      </c>
      <c r="C51" s="210"/>
      <c r="D51" s="211"/>
      <c r="E51" s="83" t="s">
        <v>83</v>
      </c>
      <c r="F51" s="84">
        <f t="shared" ref="F51:H52" si="25">+F52</f>
        <v>4640</v>
      </c>
      <c r="G51" s="84">
        <f t="shared" si="25"/>
        <v>0</v>
      </c>
      <c r="H51" s="85">
        <f t="shared" si="25"/>
        <v>4640</v>
      </c>
    </row>
    <row r="52" spans="2:8" ht="15" customHeight="1" x14ac:dyDescent="0.25">
      <c r="B52" s="199" t="s">
        <v>67</v>
      </c>
      <c r="C52" s="200"/>
      <c r="D52" s="201"/>
      <c r="E52" s="152" t="s">
        <v>68</v>
      </c>
      <c r="F52" s="153">
        <f t="shared" si="25"/>
        <v>4640</v>
      </c>
      <c r="G52" s="153">
        <f t="shared" si="25"/>
        <v>0</v>
      </c>
      <c r="H52" s="154">
        <f t="shared" si="25"/>
        <v>4640</v>
      </c>
    </row>
    <row r="53" spans="2:8" ht="15" customHeight="1" x14ac:dyDescent="0.25">
      <c r="B53" s="202">
        <v>3</v>
      </c>
      <c r="C53" s="203"/>
      <c r="D53" s="204"/>
      <c r="E53" s="38" t="s">
        <v>23</v>
      </c>
      <c r="F53" s="7">
        <f t="shared" ref="F53:H53" si="26">+F54+F55</f>
        <v>4640</v>
      </c>
      <c r="G53" s="7">
        <f t="shared" si="26"/>
        <v>0</v>
      </c>
      <c r="H53" s="54">
        <f t="shared" si="26"/>
        <v>4640</v>
      </c>
    </row>
    <row r="54" spans="2:8" x14ac:dyDescent="0.25">
      <c r="B54" s="196">
        <v>31</v>
      </c>
      <c r="C54" s="197"/>
      <c r="D54" s="198"/>
      <c r="E54" s="38" t="s">
        <v>24</v>
      </c>
      <c r="F54" s="8">
        <v>3170</v>
      </c>
      <c r="G54" s="8"/>
      <c r="H54" s="59">
        <f t="shared" ref="H54:H55" si="27">+F54+G54</f>
        <v>3170</v>
      </c>
    </row>
    <row r="55" spans="2:8" x14ac:dyDescent="0.25">
      <c r="B55" s="196">
        <v>32</v>
      </c>
      <c r="C55" s="197"/>
      <c r="D55" s="198"/>
      <c r="E55" s="38" t="s">
        <v>36</v>
      </c>
      <c r="F55" s="8">
        <v>1470</v>
      </c>
      <c r="G55" s="8"/>
      <c r="H55" s="59">
        <f t="shared" si="27"/>
        <v>1470</v>
      </c>
    </row>
    <row r="56" spans="2:8" ht="51" x14ac:dyDescent="0.25">
      <c r="B56" s="209" t="s">
        <v>84</v>
      </c>
      <c r="C56" s="210"/>
      <c r="D56" s="211"/>
      <c r="E56" s="83" t="s">
        <v>85</v>
      </c>
      <c r="F56" s="84">
        <f t="shared" ref="F56:H56" si="28">+F57+F62+F65+F68+F71</f>
        <v>24740</v>
      </c>
      <c r="G56" s="84">
        <f t="shared" si="28"/>
        <v>5340</v>
      </c>
      <c r="H56" s="85">
        <f t="shared" si="28"/>
        <v>30080</v>
      </c>
    </row>
    <row r="57" spans="2:8" x14ac:dyDescent="0.25">
      <c r="B57" s="199" t="s">
        <v>67</v>
      </c>
      <c r="C57" s="200"/>
      <c r="D57" s="201"/>
      <c r="E57" s="152" t="s">
        <v>68</v>
      </c>
      <c r="F57" s="153">
        <f t="shared" ref="F57:H57" si="29">+F58+F60</f>
        <v>8620</v>
      </c>
      <c r="G57" s="153">
        <f t="shared" si="29"/>
        <v>0</v>
      </c>
      <c r="H57" s="154">
        <f t="shared" si="29"/>
        <v>8620</v>
      </c>
    </row>
    <row r="58" spans="2:8" x14ac:dyDescent="0.25">
      <c r="B58" s="202">
        <v>3</v>
      </c>
      <c r="C58" s="203"/>
      <c r="D58" s="204"/>
      <c r="E58" s="38" t="s">
        <v>23</v>
      </c>
      <c r="F58" s="7">
        <f t="shared" ref="F58:H58" si="30">+F59</f>
        <v>2390</v>
      </c>
      <c r="G58" s="7">
        <f t="shared" si="30"/>
        <v>0</v>
      </c>
      <c r="H58" s="54">
        <f t="shared" si="30"/>
        <v>2390</v>
      </c>
    </row>
    <row r="59" spans="2:8" x14ac:dyDescent="0.25">
      <c r="B59" s="196">
        <v>32</v>
      </c>
      <c r="C59" s="197"/>
      <c r="D59" s="198"/>
      <c r="E59" s="38" t="s">
        <v>36</v>
      </c>
      <c r="F59" s="8">
        <v>2390</v>
      </c>
      <c r="G59" s="8"/>
      <c r="H59" s="59">
        <f>+F59+G59</f>
        <v>2390</v>
      </c>
    </row>
    <row r="60" spans="2:8" ht="25.5" x14ac:dyDescent="0.25">
      <c r="B60" s="202">
        <v>4</v>
      </c>
      <c r="C60" s="203"/>
      <c r="D60" s="204"/>
      <c r="E60" s="38" t="s">
        <v>25</v>
      </c>
      <c r="F60" s="7">
        <f t="shared" ref="F60:H60" si="31">+F61</f>
        <v>6230</v>
      </c>
      <c r="G60" s="7">
        <f t="shared" si="31"/>
        <v>0</v>
      </c>
      <c r="H60" s="54">
        <f t="shared" si="31"/>
        <v>6230</v>
      </c>
    </row>
    <row r="61" spans="2:8" ht="25.5" x14ac:dyDescent="0.25">
      <c r="B61" s="196">
        <v>42</v>
      </c>
      <c r="C61" s="197"/>
      <c r="D61" s="198"/>
      <c r="E61" s="38" t="s">
        <v>50</v>
      </c>
      <c r="F61" s="8">
        <v>6230</v>
      </c>
      <c r="G61" s="8"/>
      <c r="H61" s="59">
        <f>+F61+G61</f>
        <v>6230</v>
      </c>
    </row>
    <row r="62" spans="2:8" ht="25.5" x14ac:dyDescent="0.25">
      <c r="B62" s="199" t="s">
        <v>69</v>
      </c>
      <c r="C62" s="200"/>
      <c r="D62" s="201"/>
      <c r="E62" s="152" t="s">
        <v>70</v>
      </c>
      <c r="F62" s="153">
        <f t="shared" ref="F62:H63" si="32">+F63</f>
        <v>5620</v>
      </c>
      <c r="G62" s="153">
        <f t="shared" si="32"/>
        <v>-1660</v>
      </c>
      <c r="H62" s="154">
        <f t="shared" si="32"/>
        <v>3960</v>
      </c>
    </row>
    <row r="63" spans="2:8" ht="25.5" x14ac:dyDescent="0.25">
      <c r="B63" s="202">
        <v>4</v>
      </c>
      <c r="C63" s="203"/>
      <c r="D63" s="204"/>
      <c r="E63" s="38" t="s">
        <v>25</v>
      </c>
      <c r="F63" s="7">
        <f t="shared" si="32"/>
        <v>5620</v>
      </c>
      <c r="G63" s="7">
        <f t="shared" si="32"/>
        <v>-1660</v>
      </c>
      <c r="H63" s="54">
        <f t="shared" si="32"/>
        <v>3960</v>
      </c>
    </row>
    <row r="64" spans="2:8" ht="25.5" x14ac:dyDescent="0.25">
      <c r="B64" s="196">
        <v>42</v>
      </c>
      <c r="C64" s="197"/>
      <c r="D64" s="198"/>
      <c r="E64" s="38" t="s">
        <v>50</v>
      </c>
      <c r="F64" s="8">
        <v>5620</v>
      </c>
      <c r="G64" s="8">
        <v>-1660</v>
      </c>
      <c r="H64" s="59">
        <f>+F64+G64</f>
        <v>3960</v>
      </c>
    </row>
    <row r="65" spans="2:8" ht="15" customHeight="1" x14ac:dyDescent="0.25">
      <c r="B65" s="199" t="s">
        <v>71</v>
      </c>
      <c r="C65" s="200"/>
      <c r="D65" s="201"/>
      <c r="E65" s="152" t="s">
        <v>115</v>
      </c>
      <c r="F65" s="153">
        <f t="shared" ref="F65:H66" si="33">+F66</f>
        <v>8400</v>
      </c>
      <c r="G65" s="153">
        <f t="shared" si="33"/>
        <v>7000</v>
      </c>
      <c r="H65" s="154">
        <f t="shared" si="33"/>
        <v>15400</v>
      </c>
    </row>
    <row r="66" spans="2:8" ht="25.5" x14ac:dyDescent="0.25">
      <c r="B66" s="202">
        <v>4</v>
      </c>
      <c r="C66" s="203"/>
      <c r="D66" s="204"/>
      <c r="E66" s="38" t="s">
        <v>25</v>
      </c>
      <c r="F66" s="7">
        <f t="shared" si="33"/>
        <v>8400</v>
      </c>
      <c r="G66" s="7">
        <f t="shared" si="33"/>
        <v>7000</v>
      </c>
      <c r="H66" s="54">
        <f t="shared" si="33"/>
        <v>15400</v>
      </c>
    </row>
    <row r="67" spans="2:8" ht="25.5" x14ac:dyDescent="0.25">
      <c r="B67" s="196">
        <v>42</v>
      </c>
      <c r="C67" s="197"/>
      <c r="D67" s="198"/>
      <c r="E67" s="38" t="s">
        <v>50</v>
      </c>
      <c r="F67" s="8">
        <v>8400</v>
      </c>
      <c r="G67" s="8">
        <v>7000</v>
      </c>
      <c r="H67" s="59">
        <f>+F67+G67</f>
        <v>15400</v>
      </c>
    </row>
    <row r="68" spans="2:8" ht="25.5" x14ac:dyDescent="0.25">
      <c r="B68" s="199" t="s">
        <v>74</v>
      </c>
      <c r="C68" s="200"/>
      <c r="D68" s="201"/>
      <c r="E68" s="152" t="s">
        <v>75</v>
      </c>
      <c r="F68" s="153">
        <f t="shared" ref="F68:H69" si="34">+F69</f>
        <v>700</v>
      </c>
      <c r="G68" s="153">
        <f t="shared" si="34"/>
        <v>0</v>
      </c>
      <c r="H68" s="154">
        <f t="shared" si="34"/>
        <v>700</v>
      </c>
    </row>
    <row r="69" spans="2:8" ht="25.5" x14ac:dyDescent="0.25">
      <c r="B69" s="202">
        <v>4</v>
      </c>
      <c r="C69" s="203"/>
      <c r="D69" s="204"/>
      <c r="E69" s="38" t="s">
        <v>25</v>
      </c>
      <c r="F69" s="7">
        <f t="shared" si="34"/>
        <v>700</v>
      </c>
      <c r="G69" s="7">
        <f t="shared" si="34"/>
        <v>0</v>
      </c>
      <c r="H69" s="54">
        <f t="shared" si="34"/>
        <v>700</v>
      </c>
    </row>
    <row r="70" spans="2:8" ht="25.5" x14ac:dyDescent="0.25">
      <c r="B70" s="196">
        <v>42</v>
      </c>
      <c r="C70" s="197"/>
      <c r="D70" s="198"/>
      <c r="E70" s="38" t="s">
        <v>50</v>
      </c>
      <c r="F70" s="8">
        <v>700</v>
      </c>
      <c r="G70" s="8"/>
      <c r="H70" s="59">
        <f>+F70+G70</f>
        <v>700</v>
      </c>
    </row>
    <row r="71" spans="2:8" ht="15" customHeight="1" x14ac:dyDescent="0.25">
      <c r="B71" s="199" t="s">
        <v>86</v>
      </c>
      <c r="C71" s="200"/>
      <c r="D71" s="201"/>
      <c r="E71" s="152" t="s">
        <v>87</v>
      </c>
      <c r="F71" s="153">
        <f t="shared" ref="F71:H72" si="35">+F72</f>
        <v>1400</v>
      </c>
      <c r="G71" s="153">
        <f t="shared" si="35"/>
        <v>0</v>
      </c>
      <c r="H71" s="154">
        <f t="shared" si="35"/>
        <v>1400</v>
      </c>
    </row>
    <row r="72" spans="2:8" ht="25.5" x14ac:dyDescent="0.25">
      <c r="B72" s="202">
        <v>4</v>
      </c>
      <c r="C72" s="203"/>
      <c r="D72" s="204"/>
      <c r="E72" s="38" t="s">
        <v>25</v>
      </c>
      <c r="F72" s="7">
        <f t="shared" si="35"/>
        <v>1400</v>
      </c>
      <c r="G72" s="7">
        <f t="shared" si="35"/>
        <v>0</v>
      </c>
      <c r="H72" s="54">
        <f t="shared" si="35"/>
        <v>1400</v>
      </c>
    </row>
    <row r="73" spans="2:8" ht="25.5" x14ac:dyDescent="0.25">
      <c r="B73" s="196">
        <v>42</v>
      </c>
      <c r="C73" s="197"/>
      <c r="D73" s="198"/>
      <c r="E73" s="38" t="s">
        <v>50</v>
      </c>
      <c r="F73" s="8">
        <v>1400</v>
      </c>
      <c r="G73" s="8"/>
      <c r="H73" s="59">
        <f>+F73+G73</f>
        <v>1400</v>
      </c>
    </row>
    <row r="74" spans="2:8" ht="25.5" hidden="1" x14ac:dyDescent="0.25">
      <c r="B74" s="209" t="s">
        <v>88</v>
      </c>
      <c r="C74" s="210"/>
      <c r="D74" s="211"/>
      <c r="E74" s="83" t="s">
        <v>89</v>
      </c>
      <c r="F74" s="84">
        <f t="shared" ref="F74:H76" si="36">+F75</f>
        <v>0</v>
      </c>
      <c r="G74" s="84">
        <f t="shared" si="36"/>
        <v>0</v>
      </c>
      <c r="H74" s="85">
        <f t="shared" si="36"/>
        <v>0</v>
      </c>
    </row>
    <row r="75" spans="2:8" ht="25.5" hidden="1" x14ac:dyDescent="0.25">
      <c r="B75" s="212" t="s">
        <v>91</v>
      </c>
      <c r="C75" s="213"/>
      <c r="D75" s="214"/>
      <c r="E75" s="38" t="s">
        <v>90</v>
      </c>
      <c r="F75" s="7">
        <f t="shared" si="36"/>
        <v>0</v>
      </c>
      <c r="G75" s="7">
        <f t="shared" si="36"/>
        <v>0</v>
      </c>
      <c r="H75" s="54">
        <f t="shared" si="36"/>
        <v>0</v>
      </c>
    </row>
    <row r="76" spans="2:8" hidden="1" x14ac:dyDescent="0.25">
      <c r="B76" s="202">
        <v>3</v>
      </c>
      <c r="C76" s="203"/>
      <c r="D76" s="204"/>
      <c r="E76" s="38" t="s">
        <v>23</v>
      </c>
      <c r="F76" s="7">
        <f t="shared" si="36"/>
        <v>0</v>
      </c>
      <c r="G76" s="7">
        <f t="shared" si="36"/>
        <v>0</v>
      </c>
      <c r="H76" s="54">
        <f t="shared" si="36"/>
        <v>0</v>
      </c>
    </row>
    <row r="77" spans="2:8" hidden="1" x14ac:dyDescent="0.25">
      <c r="B77" s="196">
        <v>32</v>
      </c>
      <c r="C77" s="197"/>
      <c r="D77" s="198"/>
      <c r="E77" s="38" t="s">
        <v>36</v>
      </c>
      <c r="F77" s="8">
        <v>0</v>
      </c>
      <c r="G77" s="8">
        <v>0</v>
      </c>
      <c r="H77" s="59">
        <v>0</v>
      </c>
    </row>
    <row r="78" spans="2:8" ht="51" customHeight="1" x14ac:dyDescent="0.25">
      <c r="B78" s="209" t="s">
        <v>92</v>
      </c>
      <c r="C78" s="210"/>
      <c r="D78" s="211"/>
      <c r="E78" s="83" t="s">
        <v>93</v>
      </c>
      <c r="F78" s="84">
        <f t="shared" ref="F78:H84" si="37">+F79</f>
        <v>930</v>
      </c>
      <c r="G78" s="84">
        <f t="shared" si="37"/>
        <v>0</v>
      </c>
      <c r="H78" s="85">
        <f t="shared" si="37"/>
        <v>930</v>
      </c>
    </row>
    <row r="79" spans="2:8" ht="15" customHeight="1" x14ac:dyDescent="0.25">
      <c r="B79" s="199" t="s">
        <v>67</v>
      </c>
      <c r="C79" s="200"/>
      <c r="D79" s="201"/>
      <c r="E79" s="152" t="s">
        <v>68</v>
      </c>
      <c r="F79" s="153">
        <f t="shared" si="37"/>
        <v>930</v>
      </c>
      <c r="G79" s="153">
        <f t="shared" si="37"/>
        <v>0</v>
      </c>
      <c r="H79" s="154">
        <f t="shared" si="37"/>
        <v>930</v>
      </c>
    </row>
    <row r="80" spans="2:8" x14ac:dyDescent="0.25">
      <c r="B80" s="202">
        <v>3</v>
      </c>
      <c r="C80" s="203"/>
      <c r="D80" s="204"/>
      <c r="E80" s="38" t="s">
        <v>23</v>
      </c>
      <c r="F80" s="7">
        <f t="shared" si="37"/>
        <v>930</v>
      </c>
      <c r="G80" s="7">
        <f t="shared" si="37"/>
        <v>0</v>
      </c>
      <c r="H80" s="54">
        <f t="shared" si="37"/>
        <v>930</v>
      </c>
    </row>
    <row r="81" spans="2:8" x14ac:dyDescent="0.25">
      <c r="B81" s="196">
        <v>32</v>
      </c>
      <c r="C81" s="197"/>
      <c r="D81" s="198"/>
      <c r="E81" s="122" t="s">
        <v>36</v>
      </c>
      <c r="F81" s="8">
        <v>930</v>
      </c>
      <c r="G81" s="8"/>
      <c r="H81" s="59">
        <f>+F81+G81</f>
        <v>930</v>
      </c>
    </row>
    <row r="82" spans="2:8" ht="25.5" x14ac:dyDescent="0.25">
      <c r="B82" s="218" t="s">
        <v>113</v>
      </c>
      <c r="C82" s="219"/>
      <c r="D82" s="220"/>
      <c r="E82" s="157" t="s">
        <v>114</v>
      </c>
      <c r="F82" s="158">
        <f>+F83+F86</f>
        <v>0</v>
      </c>
      <c r="G82" s="158">
        <f t="shared" ref="G82:H82" si="38">+G83+G86</f>
        <v>1840</v>
      </c>
      <c r="H82" s="159">
        <f t="shared" si="38"/>
        <v>1840</v>
      </c>
    </row>
    <row r="83" spans="2:8" x14ac:dyDescent="0.25">
      <c r="B83" s="199" t="s">
        <v>67</v>
      </c>
      <c r="C83" s="200"/>
      <c r="D83" s="201"/>
      <c r="E83" s="152" t="s">
        <v>68</v>
      </c>
      <c r="F83" s="153">
        <f t="shared" si="37"/>
        <v>0</v>
      </c>
      <c r="G83" s="153">
        <f t="shared" si="37"/>
        <v>420</v>
      </c>
      <c r="H83" s="154">
        <f t="shared" si="37"/>
        <v>420</v>
      </c>
    </row>
    <row r="84" spans="2:8" x14ac:dyDescent="0.25">
      <c r="B84" s="202">
        <v>3</v>
      </c>
      <c r="C84" s="203"/>
      <c r="D84" s="204"/>
      <c r="E84" s="122" t="s">
        <v>23</v>
      </c>
      <c r="F84" s="7">
        <f t="shared" si="37"/>
        <v>0</v>
      </c>
      <c r="G84" s="7">
        <f t="shared" si="37"/>
        <v>420</v>
      </c>
      <c r="H84" s="54">
        <f t="shared" si="37"/>
        <v>420</v>
      </c>
    </row>
    <row r="85" spans="2:8" x14ac:dyDescent="0.25">
      <c r="B85" s="196">
        <v>38</v>
      </c>
      <c r="C85" s="197"/>
      <c r="D85" s="198"/>
      <c r="E85" s="122" t="s">
        <v>112</v>
      </c>
      <c r="F85" s="8"/>
      <c r="G85" s="8">
        <v>420</v>
      </c>
      <c r="H85" s="59">
        <f>+F85+G85</f>
        <v>420</v>
      </c>
    </row>
    <row r="86" spans="2:8" ht="25.5" x14ac:dyDescent="0.25">
      <c r="B86" s="199" t="s">
        <v>74</v>
      </c>
      <c r="C86" s="200"/>
      <c r="D86" s="201"/>
      <c r="E86" s="152" t="s">
        <v>75</v>
      </c>
      <c r="F86" s="155">
        <f t="shared" ref="F86:H87" si="39">+F87</f>
        <v>0</v>
      </c>
      <c r="G86" s="155">
        <f t="shared" si="39"/>
        <v>1420</v>
      </c>
      <c r="H86" s="156">
        <f t="shared" si="39"/>
        <v>1420</v>
      </c>
    </row>
    <row r="87" spans="2:8" x14ac:dyDescent="0.25">
      <c r="B87" s="202">
        <v>3</v>
      </c>
      <c r="C87" s="203"/>
      <c r="D87" s="204"/>
      <c r="E87" s="122" t="s">
        <v>23</v>
      </c>
      <c r="F87" s="7">
        <f t="shared" si="39"/>
        <v>0</v>
      </c>
      <c r="G87" s="7">
        <f t="shared" si="39"/>
        <v>1420</v>
      </c>
      <c r="H87" s="54">
        <f t="shared" si="39"/>
        <v>1420</v>
      </c>
    </row>
    <row r="88" spans="2:8" ht="15.75" thickBot="1" x14ac:dyDescent="0.3">
      <c r="B88" s="215">
        <v>38</v>
      </c>
      <c r="C88" s="216"/>
      <c r="D88" s="217"/>
      <c r="E88" s="68" t="s">
        <v>112</v>
      </c>
      <c r="F88" s="65"/>
      <c r="G88" s="65">
        <v>1420</v>
      </c>
      <c r="H88" s="69">
        <f>+F88+G88</f>
        <v>1420</v>
      </c>
    </row>
  </sheetData>
  <mergeCells count="86">
    <mergeCell ref="B87:D87"/>
    <mergeCell ref="B88:D88"/>
    <mergeCell ref="B82:D82"/>
    <mergeCell ref="B83:D83"/>
    <mergeCell ref="B84:D84"/>
    <mergeCell ref="B85:D85"/>
    <mergeCell ref="B86:D86"/>
    <mergeCell ref="B78:D78"/>
    <mergeCell ref="B79:D79"/>
    <mergeCell ref="B80:D80"/>
    <mergeCell ref="B81:D81"/>
    <mergeCell ref="B73:D73"/>
    <mergeCell ref="B74:D74"/>
    <mergeCell ref="B75:D75"/>
    <mergeCell ref="B76:D76"/>
    <mergeCell ref="B77:D77"/>
    <mergeCell ref="B68:D68"/>
    <mergeCell ref="B69:D69"/>
    <mergeCell ref="B70:D70"/>
    <mergeCell ref="B71:D71"/>
    <mergeCell ref="B72:D72"/>
    <mergeCell ref="B63:D63"/>
    <mergeCell ref="B64:D64"/>
    <mergeCell ref="B65:D65"/>
    <mergeCell ref="B66:D66"/>
    <mergeCell ref="B67:D67"/>
    <mergeCell ref="B58:D58"/>
    <mergeCell ref="B59:D59"/>
    <mergeCell ref="B60:D60"/>
    <mergeCell ref="B61:D61"/>
    <mergeCell ref="B62:D62"/>
    <mergeCell ref="B52:D52"/>
    <mergeCell ref="B54:D54"/>
    <mergeCell ref="B55:D55"/>
    <mergeCell ref="B56:D56"/>
    <mergeCell ref="B57:D57"/>
    <mergeCell ref="B53:D53"/>
    <mergeCell ref="B47:D47"/>
    <mergeCell ref="B48:D48"/>
    <mergeCell ref="B49:D49"/>
    <mergeCell ref="B50:D50"/>
    <mergeCell ref="B51:D51"/>
    <mergeCell ref="B43:D43"/>
    <mergeCell ref="B44:D44"/>
    <mergeCell ref="B45:D45"/>
    <mergeCell ref="B46:D46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27:D27"/>
    <mergeCell ref="B31:D31"/>
    <mergeCell ref="B32:D32"/>
    <mergeCell ref="B22:D22"/>
    <mergeCell ref="B23:D23"/>
    <mergeCell ref="B24:D24"/>
    <mergeCell ref="B25:D25"/>
    <mergeCell ref="B26:D26"/>
    <mergeCell ref="B28:D28"/>
    <mergeCell ref="B29:D29"/>
    <mergeCell ref="B30:D30"/>
    <mergeCell ref="B6:D6"/>
    <mergeCell ref="B7:D7"/>
    <mergeCell ref="B1:H1"/>
    <mergeCell ref="B3:H3"/>
    <mergeCell ref="B5:D5"/>
    <mergeCell ref="B8:D8"/>
    <mergeCell ref="B9:D9"/>
    <mergeCell ref="B10:D10"/>
    <mergeCell ref="B11:D11"/>
    <mergeCell ref="B12:D12"/>
    <mergeCell ref="B18:D18"/>
    <mergeCell ref="B19:D19"/>
    <mergeCell ref="B20:D20"/>
    <mergeCell ref="B21:D21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scale="49" orientation="portrait" r:id="rId1"/>
  <ignoredErrors>
    <ignoredError sqref="H85 H73 H70 H67 H64 H60:H61 H59 H50 H22 H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2023-06-02T09:37:38Z</cp:lastPrinted>
  <dcterms:created xsi:type="dcterms:W3CDTF">2022-08-12T12:51:27Z</dcterms:created>
  <dcterms:modified xsi:type="dcterms:W3CDTF">2023-09-19T11:30:03Z</dcterms:modified>
</cp:coreProperties>
</file>