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Plan_ŠO\Plan 2023\Izvršenje\Godišnje izvršenje\IZVRŠENJE\"/>
    </mc:Choice>
  </mc:AlternateContent>
  <bookViews>
    <workbookView xWindow="0" yWindow="0" windowWidth="20490" windowHeight="894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state="hidden" r:id="rId5"/>
    <sheet name="Račun fin prema izvorima f" sheetId="10" state="hidden" r:id="rId6"/>
    <sheet name=" Račun financiranja ekonomska  " sheetId="13" r:id="rId7"/>
    <sheet name="Račun financiranja po izvorima " sheetId="14" r:id="rId8"/>
    <sheet name="Izvještaj po programskoj" sheetId="7" r:id="rId9"/>
  </sheets>
  <externalReferences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F136" i="7"/>
  <c r="F9" i="7"/>
  <c r="F10" i="7"/>
  <c r="F11" i="7"/>
  <c r="F12" i="7"/>
  <c r="F13" i="7"/>
  <c r="F14" i="7"/>
  <c r="F15" i="7"/>
  <c r="F16" i="7"/>
  <c r="F17" i="7"/>
  <c r="F18" i="7"/>
  <c r="F19" i="7"/>
  <c r="F20" i="7"/>
  <c r="F22" i="7"/>
  <c r="F23" i="7"/>
  <c r="F24" i="7"/>
  <c r="F25" i="7"/>
  <c r="F26" i="7"/>
  <c r="F27" i="7"/>
  <c r="F28" i="7"/>
  <c r="F29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6" i="7"/>
  <c r="F57" i="7"/>
  <c r="F58" i="7"/>
  <c r="F59" i="7"/>
  <c r="F60" i="7"/>
  <c r="F61" i="7"/>
  <c r="F62" i="7"/>
  <c r="F63" i="7"/>
  <c r="F64" i="7"/>
  <c r="F65" i="7"/>
  <c r="F66" i="7"/>
  <c r="F67" i="7"/>
  <c r="F70" i="7"/>
  <c r="F71" i="7"/>
  <c r="F76" i="7"/>
  <c r="F77" i="7"/>
  <c r="F78" i="7"/>
  <c r="F79" i="7"/>
  <c r="F80" i="7"/>
  <c r="F81" i="7"/>
  <c r="F82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4" i="7"/>
  <c r="F176" i="7"/>
  <c r="F177" i="7"/>
  <c r="F178" i="7"/>
  <c r="F179" i="7"/>
  <c r="F180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2" i="7"/>
  <c r="F203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7" i="7"/>
  <c r="F228" i="7"/>
  <c r="F229" i="7"/>
  <c r="F232" i="7"/>
  <c r="F233" i="7"/>
  <c r="F234" i="7"/>
  <c r="F235" i="7"/>
  <c r="F237" i="7"/>
  <c r="F238" i="7"/>
  <c r="F239" i="7"/>
  <c r="F243" i="7"/>
  <c r="F244" i="7"/>
  <c r="F245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9" i="7"/>
  <c r="F270" i="7"/>
  <c r="F271" i="7"/>
  <c r="F272" i="7"/>
  <c r="F273" i="7"/>
  <c r="F274" i="7"/>
  <c r="F275" i="7"/>
  <c r="F276" i="7"/>
  <c r="F8" i="7"/>
  <c r="G7" i="11" l="1"/>
  <c r="G8" i="11"/>
  <c r="G6" i="11"/>
  <c r="G7" i="8"/>
  <c r="G8" i="8"/>
  <c r="G9" i="8"/>
  <c r="G10" i="8"/>
  <c r="G11" i="8"/>
  <c r="G12" i="8"/>
  <c r="G13" i="8"/>
  <c r="G14" i="8"/>
  <c r="G15" i="8"/>
  <c r="G17" i="8"/>
  <c r="G18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6" i="8"/>
  <c r="K11" i="3"/>
  <c r="K12" i="3"/>
  <c r="K21" i="3"/>
  <c r="K24" i="3"/>
  <c r="K30" i="3"/>
  <c r="K34" i="3"/>
  <c r="J36" i="3"/>
  <c r="K10" i="3"/>
  <c r="K46" i="3"/>
  <c r="K47" i="3"/>
  <c r="K57" i="3"/>
  <c r="K89" i="3"/>
  <c r="K93" i="3"/>
  <c r="K96" i="3"/>
  <c r="K102" i="3"/>
  <c r="K103" i="3"/>
  <c r="K45" i="3"/>
  <c r="K25" i="1" l="1"/>
  <c r="J25" i="1"/>
  <c r="K12" i="1"/>
  <c r="K14" i="1"/>
  <c r="K15" i="1"/>
  <c r="K16" i="1"/>
  <c r="K17" i="1"/>
  <c r="K11" i="1"/>
  <c r="I26" i="1"/>
  <c r="I17" i="1"/>
  <c r="G13" i="1" l="1"/>
  <c r="C31" i="8"/>
  <c r="F31" i="8" s="1"/>
  <c r="C23" i="8"/>
  <c r="F23" i="8" s="1"/>
  <c r="C33" i="8"/>
  <c r="C30" i="8"/>
  <c r="C28" i="8"/>
  <c r="C26" i="8"/>
  <c r="C24" i="8"/>
  <c r="F24" i="8" s="1"/>
  <c r="C16" i="8"/>
  <c r="F16" i="8" s="1"/>
  <c r="C18" i="8"/>
  <c r="C15" i="8"/>
  <c r="F15" i="8" s="1"/>
  <c r="C13" i="8"/>
  <c r="C11" i="8"/>
  <c r="C9" i="8"/>
  <c r="F9" i="8" s="1"/>
  <c r="C8" i="8"/>
  <c r="F8" i="8" s="1"/>
  <c r="G109" i="3"/>
  <c r="G107" i="3"/>
  <c r="J107" i="3" s="1"/>
  <c r="G106" i="3"/>
  <c r="J106" i="3" s="1"/>
  <c r="G105" i="3"/>
  <c r="J105" i="3" s="1"/>
  <c r="G95" i="3"/>
  <c r="G92" i="3"/>
  <c r="J92" i="3" s="1"/>
  <c r="G91" i="3"/>
  <c r="J91" i="3" s="1"/>
  <c r="G88" i="3"/>
  <c r="J88" i="3" s="1"/>
  <c r="G87" i="3"/>
  <c r="J87" i="3" s="1"/>
  <c r="G86" i="3"/>
  <c r="J86" i="3" s="1"/>
  <c r="G85" i="3"/>
  <c r="J85" i="3" s="1"/>
  <c r="G84" i="3"/>
  <c r="J84" i="3" s="1"/>
  <c r="G83" i="3"/>
  <c r="J83" i="3" s="1"/>
  <c r="G81" i="3"/>
  <c r="G79" i="3"/>
  <c r="J79" i="3" s="1"/>
  <c r="G78" i="3"/>
  <c r="J78" i="3" s="1"/>
  <c r="G77" i="3"/>
  <c r="J77" i="3" s="1"/>
  <c r="G76" i="3"/>
  <c r="J76" i="3" s="1"/>
  <c r="G75" i="3"/>
  <c r="J75" i="3" s="1"/>
  <c r="G74" i="3"/>
  <c r="J74" i="3" s="1"/>
  <c r="G73" i="3"/>
  <c r="J73" i="3" s="1"/>
  <c r="G72" i="3"/>
  <c r="J72" i="3" s="1"/>
  <c r="G71" i="3"/>
  <c r="J71" i="3" s="1"/>
  <c r="G69" i="3"/>
  <c r="J69" i="3" s="1"/>
  <c r="G68" i="3"/>
  <c r="J68" i="3" s="1"/>
  <c r="G67" i="3"/>
  <c r="J67" i="3" s="1"/>
  <c r="G66" i="3"/>
  <c r="J66" i="3" s="1"/>
  <c r="G65" i="3"/>
  <c r="J65" i="3" s="1"/>
  <c r="G64" i="3"/>
  <c r="J64" i="3" s="1"/>
  <c r="G62" i="3"/>
  <c r="J62" i="3" s="1"/>
  <c r="G61" i="3"/>
  <c r="J61" i="3" s="1"/>
  <c r="G60" i="3"/>
  <c r="J60" i="3" s="1"/>
  <c r="G59" i="3"/>
  <c r="J59" i="3" s="1"/>
  <c r="G56" i="3"/>
  <c r="J56" i="3" s="1"/>
  <c r="G55" i="3"/>
  <c r="J55" i="3" s="1"/>
  <c r="G53" i="3"/>
  <c r="G51" i="3"/>
  <c r="J51" i="3" s="1"/>
  <c r="G50" i="3"/>
  <c r="J50" i="3" s="1"/>
  <c r="G49" i="3"/>
  <c r="J49" i="3" s="1"/>
  <c r="C17" i="8" l="1"/>
  <c r="F17" i="8" s="1"/>
  <c r="F18" i="8"/>
  <c r="C27" i="8"/>
  <c r="F27" i="8" s="1"/>
  <c r="F28" i="8"/>
  <c r="G80" i="3"/>
  <c r="J80" i="3" s="1"/>
  <c r="J81" i="3"/>
  <c r="C10" i="8"/>
  <c r="F10" i="8" s="1"/>
  <c r="F11" i="8"/>
  <c r="C29" i="8"/>
  <c r="F29" i="8" s="1"/>
  <c r="F30" i="8"/>
  <c r="G94" i="3"/>
  <c r="J95" i="3"/>
  <c r="G108" i="3"/>
  <c r="J108" i="3" s="1"/>
  <c r="J109" i="3"/>
  <c r="C12" i="8"/>
  <c r="F12" i="8" s="1"/>
  <c r="F13" i="8"/>
  <c r="C32" i="8"/>
  <c r="F32" i="8" s="1"/>
  <c r="F33" i="8"/>
  <c r="G52" i="3"/>
  <c r="J52" i="3" s="1"/>
  <c r="J53" i="3"/>
  <c r="C25" i="8"/>
  <c r="F25" i="8" s="1"/>
  <c r="F26" i="8"/>
  <c r="C22" i="8"/>
  <c r="C14" i="8"/>
  <c r="F14" i="8" s="1"/>
  <c r="C7" i="8"/>
  <c r="F7" i="8" s="1"/>
  <c r="G104" i="3"/>
  <c r="G90" i="3"/>
  <c r="G58" i="3"/>
  <c r="J58" i="3" s="1"/>
  <c r="G63" i="3"/>
  <c r="J63" i="3" s="1"/>
  <c r="G82" i="3"/>
  <c r="J82" i="3" s="1"/>
  <c r="G70" i="3"/>
  <c r="J70" i="3" s="1"/>
  <c r="G54" i="3"/>
  <c r="J54" i="3" s="1"/>
  <c r="G48" i="3"/>
  <c r="J48" i="3" s="1"/>
  <c r="G103" i="3" l="1"/>
  <c r="J104" i="3"/>
  <c r="G89" i="3"/>
  <c r="J89" i="3" s="1"/>
  <c r="J90" i="3"/>
  <c r="C21" i="8"/>
  <c r="F22" i="8"/>
  <c r="G93" i="3"/>
  <c r="J93" i="3" s="1"/>
  <c r="J94" i="3"/>
  <c r="C6" i="8"/>
  <c r="F6" i="8" s="1"/>
  <c r="G57" i="3"/>
  <c r="J57" i="3" s="1"/>
  <c r="G47" i="3"/>
  <c r="J47" i="3" s="1"/>
  <c r="C8" i="11" l="1"/>
  <c r="F21" i="8"/>
  <c r="G102" i="3"/>
  <c r="J103" i="3"/>
  <c r="G46" i="3"/>
  <c r="J46" i="3" s="1"/>
  <c r="G35" i="3"/>
  <c r="G33" i="3"/>
  <c r="J33" i="3" s="1"/>
  <c r="G32" i="3"/>
  <c r="J32" i="3" s="1"/>
  <c r="G29" i="3"/>
  <c r="J29" i="3" s="1"/>
  <c r="G28" i="3"/>
  <c r="J28" i="3" s="1"/>
  <c r="G26" i="3"/>
  <c r="G23" i="3"/>
  <c r="G20" i="3"/>
  <c r="G17" i="3"/>
  <c r="G15" i="3"/>
  <c r="J15" i="3" s="1"/>
  <c r="G14" i="3"/>
  <c r="J14" i="3" s="1"/>
  <c r="G25" i="3" l="1"/>
  <c r="J25" i="3" s="1"/>
  <c r="J26" i="3"/>
  <c r="G16" i="1"/>
  <c r="J16" i="1" s="1"/>
  <c r="J102" i="3"/>
  <c r="G16" i="3"/>
  <c r="J16" i="3" s="1"/>
  <c r="J17" i="3"/>
  <c r="G34" i="3"/>
  <c r="J34" i="3" s="1"/>
  <c r="J35" i="3"/>
  <c r="G19" i="3"/>
  <c r="J20" i="3"/>
  <c r="C7" i="11"/>
  <c r="F8" i="11"/>
  <c r="G22" i="3"/>
  <c r="J23" i="3"/>
  <c r="G45" i="3"/>
  <c r="J45" i="3" s="1"/>
  <c r="G15" i="1"/>
  <c r="G27" i="3"/>
  <c r="G31" i="3"/>
  <c r="G13" i="3"/>
  <c r="G12" i="3" l="1"/>
  <c r="J12" i="3" s="1"/>
  <c r="J13" i="3"/>
  <c r="F7" i="11"/>
  <c r="C6" i="11"/>
  <c r="F6" i="11" s="1"/>
  <c r="G30" i="3"/>
  <c r="J30" i="3" s="1"/>
  <c r="J31" i="3"/>
  <c r="G24" i="3"/>
  <c r="J24" i="3" s="1"/>
  <c r="J27" i="3"/>
  <c r="G21" i="3"/>
  <c r="J21" i="3" s="1"/>
  <c r="J22" i="3"/>
  <c r="G18" i="3"/>
  <c r="J18" i="3" s="1"/>
  <c r="J19" i="3"/>
  <c r="G14" i="1"/>
  <c r="J14" i="1" s="1"/>
  <c r="J15" i="1"/>
  <c r="G11" i="3"/>
  <c r="J11" i="3" s="1"/>
  <c r="G10" i="3" l="1"/>
  <c r="J10" i="3" s="1"/>
  <c r="G12" i="1"/>
  <c r="G11" i="1" l="1"/>
  <c r="J12" i="1"/>
  <c r="G17" i="1" l="1"/>
  <c r="J11" i="1"/>
  <c r="J17" i="1" l="1"/>
  <c r="G26" i="1"/>
  <c r="J26" i="1" s="1"/>
</calcChain>
</file>

<file path=xl/sharedStrings.xml><?xml version="1.0" encoding="utf-8"?>
<sst xmlns="http://schemas.openxmlformats.org/spreadsheetml/2006/main" count="876" uniqueCount="302">
  <si>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</si>
  <si>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</si>
  <si>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</si>
  <si>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</si>
  <si>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</si>
  <si>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</si>
  <si>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</si>
  <si>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</si>
  <si>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</si>
  <si>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</si>
  <si>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</si>
  <si>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</si>
  <si>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</si>
  <si>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</si>
  <si>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</si>
  <si>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</si>
  <si>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</si>
  <si>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OSTVARENJE/ IZVRŠENJE 
1.-6.2022. 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</si>
  <si>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</si>
  <si>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</si>
  <si>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</si>
  <si>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</si>
  <si>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</si>
  <si>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</si>
  <si>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</si>
  <si>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</si>
  <si>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</si>
  <si>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</si>
  <si>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</si>
  <si>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</si>
  <si>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</si>
  <si>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</si>
  <si>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</si>
  <si>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</si>
  <si>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</si>
  <si>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</si>
  <si>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</si>
  <si>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</si>
  <si>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</si>
  <si>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</si>
  <si>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</si>
  <si>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</si>
  <si>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</si>
  <si>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</si>
  <si>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</si>
  <si>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</si>
  <si>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</si>
  <si>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</si>
  <si>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</si>
  <si>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TEKUĆI PLAN 2023.*</t>
  </si>
  <si>
    <t>INDEKS**</t>
  </si>
  <si>
    <t>UKUPNO PRIHODI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</si>
  <si>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</si>
  <si>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</si>
  <si>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</si>
  <si>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</si>
  <si>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</si>
  <si>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</si>
  <si>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</si>
  <si>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</si>
  <si>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</si>
  <si>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</si>
  <si>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</si>
  <si>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PROGRAMSKOJ KLASIFIKACIJI</t>
  </si>
  <si>
    <t xml:space="preserve">RAČUN PRIHODA I RASHODA </t>
  </si>
  <si>
    <t xml:space="preserve"> IZVRŠENJE 
1.-6.2022. </t>
  </si>
  <si>
    <t>SAŽETAK RAČUNA FINANCIRANJA</t>
  </si>
  <si>
    <t xml:space="preserve">OSTVARENJE/IZVRŠENJE 
1.-6.2022. </t>
  </si>
  <si>
    <t xml:space="preserve">OSTVARENJE/IZVRŠENJE 
1.-6.2023. </t>
  </si>
  <si>
    <t>RAZLIKA - VIŠAK MANJAK</t>
  </si>
  <si>
    <t>PRIJENOS VIŠKA/MANJKA U SLJEDEĆE RAZDOBLJE</t>
  </si>
  <si>
    <t>SAŽETAK RAČUNA PRIHODA I RASHODA</t>
  </si>
  <si>
    <t xml:space="preserve">OSTVARENJE/IZVRŠENJE 
1.-12.2022. </t>
  </si>
  <si>
    <t xml:space="preserve">OSTVARENJE/IZVRŠENJE 
1.-12.2023.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</si>
  <si>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</si>
  <si>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</si>
  <si>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</si>
  <si>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Prijenosi između proračunskih korisnika istog proračuna </t>
  </si>
  <si>
    <t>Tekući prijenosi između proračunskih korisnika istog proračuna temeljem prijenosa EU sredstava</t>
  </si>
  <si>
    <t xml:space="preserve">Prihodi od imovine </t>
  </si>
  <si>
    <t xml:space="preserve">Prihodi od financijske imovine </t>
  </si>
  <si>
    <t>Kamate na oročena sredstva i depozite po viđenju</t>
  </si>
  <si>
    <t>Prihodi od upravnih i administrativnih pristojbi, pristojbi po posebnim propisima i naknada</t>
  </si>
  <si>
    <t xml:space="preserve">Prihodi po posebnim propisima </t>
  </si>
  <si>
    <t>Ostali nespomenuti prihodi</t>
  </si>
  <si>
    <t>Prihodi od prodaje proizvoda i robe te pruženih usluga i prihodi od donacija</t>
  </si>
  <si>
    <t>Prihodi od pruženih usluga</t>
  </si>
  <si>
    <t xml:space="preserve">Donacije od pravnih i fizičkih osoba izvan općeg proračuna i povrat donacija po protestiranim jamstvima </t>
  </si>
  <si>
    <t>Tekuće donacije</t>
  </si>
  <si>
    <t>Kapitalne donacije</t>
  </si>
  <si>
    <t xml:space="preserve">Prihodi iz nadležnog proračuna i od HZZO-a na temelju ugovornih obveza </t>
  </si>
  <si>
    <t>Prihodi iz nadležnog proračuna za financiranje redovne djelatnosti proračunskih korisnika</t>
  </si>
  <si>
    <t>Prihodi iz 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</si>
  <si>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</si>
  <si>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</si>
  <si>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</si>
  <si>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 xml:space="preserve">Prihodi od prodaje postrojenja i opreme </t>
  </si>
  <si>
    <t>Uredska oprema i namještaj</t>
  </si>
  <si>
    <t>Plaće za prekovremeni rad</t>
  </si>
  <si>
    <t>Plaće za posebne uvjete rada</t>
  </si>
  <si>
    <t>Ostali rashodi za zaposlene</t>
  </si>
  <si>
    <t xml:space="preserve">Doprinosi na plaće 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</si>
  <si>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</si>
  <si>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</si>
  <si>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</si>
  <si>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</si>
  <si>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</si>
  <si>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</si>
  <si>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</si>
  <si>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</si>
  <si>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</si>
  <si>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</si>
  <si>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</si>
  <si>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</si>
  <si>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</si>
  <si>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</si>
  <si>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</si>
  <si>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</si>
  <si>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</si>
  <si>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</si>
  <si>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</si>
  <si>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</si>
  <si>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</si>
  <si>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</si>
  <si>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</si>
  <si>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</si>
  <si>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</si>
  <si>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</si>
  <si>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</si>
  <si>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</si>
  <si>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</si>
  <si>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</si>
  <si>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</si>
  <si>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</si>
  <si>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</si>
  <si>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</si>
  <si>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</si>
  <si>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</si>
  <si>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</si>
  <si>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novcu </t>
  </si>
  <si>
    <t xml:space="preserve">Rashodi za nabavu proizvedene dugotrajne imovine </t>
  </si>
  <si>
    <t xml:space="preserve">Postrojenja i oprema </t>
  </si>
  <si>
    <t>Sportska i glazbena oprema</t>
  </si>
  <si>
    <t>Uređaji, strojevi i oprema za ostale namjene</t>
  </si>
  <si>
    <t xml:space="preserve">Knjige, umjetnička djela i ostale izložbene vrijednosti </t>
  </si>
  <si>
    <t>Knjige</t>
  </si>
  <si>
    <t>4 Prihodi za posebne namjene</t>
  </si>
  <si>
    <t>43 Prihodi za posebne namjene</t>
  </si>
  <si>
    <t>5 Pomoći iz drugih proračuna</t>
  </si>
  <si>
    <t>52 Pomoći iz drugih proračuna</t>
  </si>
  <si>
    <t>56 Pomoći temeljem prijenosa eu sredstava</t>
  </si>
  <si>
    <t>61 Donacije</t>
  </si>
  <si>
    <t>6 Donacije</t>
  </si>
  <si>
    <t>09 Obrazovanje</t>
  </si>
  <si>
    <t>092 Srednjoškolsko obrazovanje</t>
  </si>
  <si>
    <t>5=4/2*100</t>
  </si>
  <si>
    <t>6=4/3*100</t>
  </si>
  <si>
    <t>Ostali rashodi</t>
  </si>
  <si>
    <t>UKUPNO IZDACI</t>
  </si>
  <si>
    <t>Tekuće donacije u novcu</t>
  </si>
  <si>
    <t>Tekuće donacije u naravi</t>
  </si>
  <si>
    <t>Kapitalne donacije građanima i kućanstvima</t>
  </si>
  <si>
    <t xml:space="preserve">IZVRŠENJE 
1.-12.2023. </t>
  </si>
  <si>
    <t xml:space="preserve"> IZVRŠENJE 
1.-12.2023. </t>
  </si>
  <si>
    <t>7 Prihodi od prodaje ili zamjene nefinancijske imovine i nakn. s nasl. osig.</t>
  </si>
  <si>
    <t>71 Prihodi od prodaje ili zamjene nefinancijske imovine i nakn. s nasl. osig.</t>
  </si>
  <si>
    <t>SVEUKUPNO RASHODI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</si>
  <si>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</si>
  <si>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</si>
  <si>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</si>
  <si>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</si>
  <si>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16738</t>
  </si>
  <si>
    <t>GIMNAZIJA SESVETE</t>
  </si>
  <si>
    <t>Izvor 1.</t>
  </si>
  <si>
    <t>OPĆI PRIHODI I PRIMICI</t>
  </si>
  <si>
    <t>Izvor 1.1.</t>
  </si>
  <si>
    <t>Program 4109</t>
  </si>
  <si>
    <t>DJELATNOST USTANOVA SREDNJEG ŠKOLSTVA I UČENIČKIH DOMOVA</t>
  </si>
  <si>
    <t>Aktivnost A410901</t>
  </si>
  <si>
    <t>REDOVNA DJELATNOST PRORAČUNSKIH KORISNIKA</t>
  </si>
  <si>
    <t>3</t>
  </si>
  <si>
    <t>32</t>
  </si>
  <si>
    <t>321</t>
  </si>
  <si>
    <t>3212</t>
  </si>
  <si>
    <t>322</t>
  </si>
  <si>
    <t>Rashodi za materijal i energiju</t>
  </si>
  <si>
    <t>3221</t>
  </si>
  <si>
    <t>3223</t>
  </si>
  <si>
    <t>323</t>
  </si>
  <si>
    <t>Rashodi za usluge</t>
  </si>
  <si>
    <t>3236</t>
  </si>
  <si>
    <t>329</t>
  </si>
  <si>
    <t>3291</t>
  </si>
  <si>
    <t>Aktivnost A410902</t>
  </si>
  <si>
    <t>IZVANNASTAVNE I OSTALE AKTIVNOSTI</t>
  </si>
  <si>
    <t>3239</t>
  </si>
  <si>
    <t>3299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</si>
  <si>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</si>
  <si>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</si>
  <si>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</si>
  <si>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</si>
  <si>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</si>
  <si>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</si>
  <si>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Aktivnost A410903</t>
  </si>
  <si>
    <t>POMOĆNICI U NASTAVI</t>
  </si>
  <si>
    <t>31</t>
  </si>
  <si>
    <t>311</t>
  </si>
  <si>
    <t>3111</t>
  </si>
  <si>
    <t>312</t>
  </si>
  <si>
    <t>3121</t>
  </si>
  <si>
    <t>313</t>
  </si>
  <si>
    <t>Doprinosi na plaće</t>
  </si>
  <si>
    <t>3132</t>
  </si>
  <si>
    <t>Aktivnost A410905</t>
  </si>
  <si>
    <t>NABAVA UDŽBENIKA</t>
  </si>
  <si>
    <t>3722</t>
  </si>
  <si>
    <t>Naknade građanima i kućanstvima u naravi</t>
  </si>
  <si>
    <t>4</t>
  </si>
  <si>
    <t>42</t>
  </si>
  <si>
    <t>Rashodi za nabavu proizvedene dugotrajne imovine</t>
  </si>
  <si>
    <t>424</t>
  </si>
  <si>
    <t>Knjige, umjetnička djela i ostale izložbene vrijednosti</t>
  </si>
  <si>
    <t>4241</t>
  </si>
  <si>
    <t>Aktivnost A410907</t>
  </si>
  <si>
    <t>GRAĐANSKI ODGOJ I ŠKOLA I ZAJEDNICA</t>
  </si>
  <si>
    <t>3211</t>
  </si>
  <si>
    <t>Aktivnost K410901</t>
  </si>
  <si>
    <t>ODRŽAVANJE I OPREMANJE USTANOVA SREDNJEG ŠKOLSTVA I UČENIČKIH DOMOVA</t>
  </si>
  <si>
    <t>3232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</si>
  <si>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</si>
  <si>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</si>
  <si>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</si>
  <si>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</si>
  <si>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</si>
  <si>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</si>
  <si>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</si>
  <si>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Aktivnost T410902</t>
  </si>
  <si>
    <t>SUFINANCIRANJE PROJEKATA PRIJAVLJENIH NA NATJEČAJE EUROPSKIH FONDOVA ILI PARTNERSTVA ZA EU FONDOVE</t>
  </si>
  <si>
    <t>3237</t>
  </si>
  <si>
    <t>Aktivnost T410905</t>
  </si>
  <si>
    <t>BESPLATNE MENSTRUALNE POTREPŠTINE</t>
  </si>
  <si>
    <t>38</t>
  </si>
  <si>
    <t>381</t>
  </si>
  <si>
    <t>3812</t>
  </si>
  <si>
    <t>Izvor 1.2.</t>
  </si>
  <si>
    <t>OPĆI PRIHODI I PRIMICI-DECENTRALIZIRANA SREDSTVA</t>
  </si>
  <si>
    <t>3213</t>
  </si>
  <si>
    <t>3224</t>
  </si>
  <si>
    <t>3225</t>
  </si>
  <si>
    <t>3231</t>
  </si>
  <si>
    <t>3233</t>
  </si>
  <si>
    <t>3234</t>
  </si>
  <si>
    <t>3238</t>
  </si>
  <si>
    <t>3292</t>
  </si>
  <si>
    <t>Premije osiguranja</t>
  </si>
  <si>
    <t>3293</t>
  </si>
  <si>
    <t>3294</t>
  </si>
  <si>
    <t>3295</t>
  </si>
  <si>
    <t>34</t>
  </si>
  <si>
    <t>343</t>
  </si>
  <si>
    <t>Ostali financijski rashodi</t>
  </si>
  <si>
    <t>3431</t>
  </si>
  <si>
    <t>3433</t>
  </si>
  <si>
    <t>Zatezne kamate</t>
  </si>
  <si>
    <t>Izvor 3.</t>
  </si>
  <si>
    <t>VLASTITI PRIHODI</t>
  </si>
  <si>
    <t>Izvor 3.1.</t>
  </si>
  <si>
    <t>3113</t>
  </si>
  <si>
    <t>3214</t>
  </si>
  <si>
    <t>3222</t>
  </si>
  <si>
    <t>3227</t>
  </si>
  <si>
    <t>3235</t>
  </si>
  <si>
    <t>324</t>
  </si>
  <si>
    <t>3241</t>
  </si>
  <si>
    <t>3811</t>
  </si>
  <si>
    <t>4226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</si>
  <si>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</si>
  <si>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</si>
  <si>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</si>
  <si>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</si>
  <si>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</si>
  <si>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</si>
  <si>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</si>
  <si>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</si>
  <si>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</si>
  <si>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</si>
  <si>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382</t>
  </si>
  <si>
    <t>3822</t>
  </si>
  <si>
    <t>Izvor 5.6.</t>
  </si>
  <si>
    <t>POMOĆI TEMELJEM PRIJENOSA EU SREDSTAVA</t>
  </si>
  <si>
    <t>Aktivnost T410901</t>
  </si>
  <si>
    <t>ŠKOLSKA SHEMA VOĆE, POVRĆE, MLIJEČNI PROIZVODI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</si>
  <si>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</si>
  <si>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</si>
  <si>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</si>
  <si>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</si>
  <si>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</si>
  <si>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</si>
  <si>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4=3/2*100</t>
  </si>
  <si>
    <t xml:space="preserve">RAČUN FINANCIRANJA PREMA EKONOMSKOJ KLASIFIKACIJI </t>
  </si>
  <si>
    <t>RAČUN FINANCIRANJAA PREMA IZVORIMA FINANCIRANJA</t>
  </si>
  <si>
    <t>GODIŠNJI IZVJEŠTAJ O IZVRŠENJU FINANCIJSKOG PLANA GIMNAZIJE SESVETE za 2023. usvojen na Školskom odboru 26.03.2024.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</si>
</sst>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1" fillId="0" borderId="3" xfId="0" applyFont="1" applyBorder="1"/>
    <xf numFmtId="0" fontId="21" fillId="0" borderId="3" xfId="0" applyFont="1" applyBorder="1" applyAlignment="1">
      <alignment horizontal="left"/>
    </xf>
    <xf numFmtId="0" fontId="21" fillId="0" borderId="4" xfId="0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1" fillId="0" borderId="3" xfId="0" applyFont="1" applyBorder="1"/>
    <xf numFmtId="0" fontId="0" fillId="0" borderId="3" xfId="0" applyFont="1" applyBorder="1"/>
    <xf numFmtId="2" fontId="1" fillId="0" borderId="3" xfId="0" applyNumberFormat="1" applyFont="1" applyBorder="1"/>
    <xf numFmtId="4" fontId="1" fillId="0" borderId="3" xfId="0" applyNumberFormat="1" applyFont="1" applyBorder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4" fontId="0" fillId="0" borderId="3" xfId="0" applyNumberFormat="1" applyFont="1" applyBorder="1"/>
    <xf numFmtId="4" fontId="1" fillId="0" borderId="0" xfId="0" applyNumberFormat="1" applyFont="1"/>
    <xf numFmtId="2" fontId="0" fillId="0" borderId="3" xfId="0" applyNumberFormat="1" applyFont="1" applyBorder="1"/>
    <xf numFmtId="0" fontId="0" fillId="0" borderId="0" xfId="0" applyAlignment="1">
      <alignment readingOrder="1"/>
    </xf>
    <xf numFmtId="0" fontId="0" fillId="0" borderId="0" xfId="0" applyAlignment="1"/>
    <xf numFmtId="164" fontId="22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22" fillId="4" borderId="3" xfId="0" applyNumberFormat="1" applyFont="1" applyFill="1" applyBorder="1" applyAlignment="1" applyProtection="1">
      <alignment vertical="center" wrapText="1" readingOrder="1"/>
      <protection locked="0"/>
    </xf>
    <xf numFmtId="0" fontId="22" fillId="4" borderId="3" xfId="0" applyFont="1" applyFill="1" applyBorder="1" applyAlignment="1" applyProtection="1">
      <alignment vertical="center" wrapText="1" readingOrder="1"/>
      <protection locked="0"/>
    </xf>
    <xf numFmtId="0" fontId="21" fillId="4" borderId="3" xfId="0" applyFont="1" applyFill="1" applyBorder="1" applyAlignment="1" applyProtection="1">
      <alignment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vertical="center" wrapText="1" readingOrder="1"/>
      <protection locked="0"/>
    </xf>
    <xf numFmtId="2" fontId="14" fillId="0" borderId="3" xfId="0" applyNumberFormat="1" applyFont="1" applyBorder="1" applyAlignment="1">
      <alignment horizontal="right" vertical="center"/>
    </xf>
    <xf numFmtId="0" fontId="23" fillId="0" borderId="0" xfId="0" applyFo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left" vertical="center" wrapText="1" readingOrder="1"/>
      <protection locked="0"/>
    </xf>
    <xf numFmtId="0" fontId="22" fillId="4" borderId="4" xfId="0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Marina/Financijski%20izvje&#353;taji/PR-RAS_2022/12.2022/Gimnazija%20Sesvete_Financijski%20izvje&#353;taji%2031.12.2022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Marina/Plan_&#352;O/Plan%202022/Izvr&#353;enje/Godi&#353;nje%20izvr&#353;enje/Priprema%20za%20godi&#353;nje%20izvr&#353;enje/RVI%202_prema%20programskoj%20klasifikaciji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-RAS"/>
      <sheetName val="BILANCA"/>
      <sheetName val="RAS-funkcijski"/>
      <sheetName val="P-VRIO"/>
      <sheetName val="OBVEZE"/>
      <sheetName val="Kont"/>
      <sheetName val="Promjene"/>
    </sheetNames>
    <sheetDataSet>
      <sheetData sheetId="0"/>
      <sheetData sheetId="1"/>
      <sheetData sheetId="2"/>
      <sheetData sheetId="3">
        <row r="69">
          <cell r="E69">
            <v>8829713.8200000003</v>
          </cell>
        </row>
        <row r="70">
          <cell r="E70">
            <v>5000</v>
          </cell>
        </row>
        <row r="80">
          <cell r="E80">
            <v>205539.69</v>
          </cell>
        </row>
        <row r="85">
          <cell r="E85">
            <v>1.87</v>
          </cell>
        </row>
        <row r="117">
          <cell r="E117">
            <v>14608.57</v>
          </cell>
        </row>
        <row r="127">
          <cell r="E127">
            <v>463289.92</v>
          </cell>
        </row>
        <row r="129">
          <cell r="E129">
            <v>1170</v>
          </cell>
        </row>
        <row r="130">
          <cell r="E130">
            <v>15598.34</v>
          </cell>
        </row>
        <row r="135">
          <cell r="E135">
            <v>1150001.6399999999</v>
          </cell>
        </row>
        <row r="136">
          <cell r="E136">
            <v>5498.36</v>
          </cell>
        </row>
        <row r="150">
          <cell r="E150">
            <v>1760</v>
          </cell>
        </row>
        <row r="154">
          <cell r="E154">
            <v>7167591.8700000001</v>
          </cell>
        </row>
        <row r="156">
          <cell r="E156">
            <v>5288.53</v>
          </cell>
        </row>
        <row r="157">
          <cell r="E157">
            <v>1112.45</v>
          </cell>
        </row>
        <row r="158">
          <cell r="E158">
            <v>368017.26</v>
          </cell>
        </row>
        <row r="161">
          <cell r="E161">
            <v>1133422.79</v>
          </cell>
        </row>
        <row r="162">
          <cell r="E162">
            <v>3252.77</v>
          </cell>
        </row>
        <row r="165">
          <cell r="E165">
            <v>54561.48</v>
          </cell>
        </row>
        <row r="166">
          <cell r="E166">
            <v>167170.9</v>
          </cell>
        </row>
        <row r="167">
          <cell r="E167">
            <v>9710.44</v>
          </cell>
        </row>
        <row r="168">
          <cell r="E168">
            <v>712</v>
          </cell>
        </row>
        <row r="170">
          <cell r="E170">
            <v>101064.87</v>
          </cell>
        </row>
        <row r="171">
          <cell r="E171">
            <v>12460.17</v>
          </cell>
        </row>
        <row r="172">
          <cell r="E172">
            <v>559342.31999999995</v>
          </cell>
        </row>
        <row r="173">
          <cell r="E173">
            <v>18765.88</v>
          </cell>
        </row>
        <row r="174">
          <cell r="E174">
            <v>6979.02</v>
          </cell>
        </row>
        <row r="176">
          <cell r="E176">
            <v>6782.14</v>
          </cell>
        </row>
        <row r="178">
          <cell r="E178">
            <v>22938.18</v>
          </cell>
        </row>
        <row r="179">
          <cell r="E179">
            <v>114390.01</v>
          </cell>
        </row>
        <row r="180">
          <cell r="E180">
            <v>450</v>
          </cell>
        </row>
        <row r="181">
          <cell r="E181">
            <v>90630.7</v>
          </cell>
        </row>
        <row r="182">
          <cell r="E182">
            <v>1476.13</v>
          </cell>
        </row>
        <row r="183">
          <cell r="E183">
            <v>13380.26</v>
          </cell>
        </row>
        <row r="184">
          <cell r="E184">
            <v>10499.83</v>
          </cell>
        </row>
        <row r="185">
          <cell r="E185">
            <v>30172.9</v>
          </cell>
        </row>
        <row r="186">
          <cell r="E186">
            <v>21294.240000000002</v>
          </cell>
        </row>
        <row r="187">
          <cell r="E187">
            <v>1156.28</v>
          </cell>
        </row>
        <row r="189">
          <cell r="E189">
            <v>45963.79</v>
          </cell>
        </row>
        <row r="191">
          <cell r="E191">
            <v>1475.1</v>
          </cell>
        </row>
        <row r="192">
          <cell r="E192">
            <v>250</v>
          </cell>
        </row>
        <row r="193">
          <cell r="E193">
            <v>10400</v>
          </cell>
        </row>
        <row r="194">
          <cell r="E194">
            <v>61728.09</v>
          </cell>
        </row>
        <row r="195">
          <cell r="E195">
            <v>50200.37</v>
          </cell>
        </row>
        <row r="211">
          <cell r="E211">
            <v>5561.31</v>
          </cell>
        </row>
        <row r="213">
          <cell r="E213">
            <v>75844.78</v>
          </cell>
        </row>
        <row r="260">
          <cell r="E260">
            <v>6000</v>
          </cell>
        </row>
        <row r="370">
          <cell r="E370">
            <v>128606.2</v>
          </cell>
        </row>
        <row r="375">
          <cell r="E375">
            <v>9090.26</v>
          </cell>
        </row>
        <row r="376">
          <cell r="E376">
            <v>3957.9</v>
          </cell>
        </row>
        <row r="384">
          <cell r="E384">
            <v>30197.599999999999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z 1.1.3,1.2.2_za GU"/>
      <sheetName val="sve_za ŠO"/>
    </sheetNames>
    <sheetDataSet>
      <sheetData sheetId="0"/>
      <sheetData sheetId="1">
        <row r="20">
          <cell r="H20">
            <v>289379.07</v>
          </cell>
        </row>
        <row r="23">
          <cell r="H23">
            <v>866120.93</v>
          </cell>
        </row>
        <row r="25">
          <cell r="H25">
            <v>465051.79</v>
          </cell>
        </row>
        <row r="30">
          <cell r="H30">
            <v>14608.57</v>
          </cell>
        </row>
        <row r="32">
          <cell r="H32">
            <v>8834713.8200000003</v>
          </cell>
        </row>
        <row r="35">
          <cell r="H35">
            <v>205539.69</v>
          </cell>
        </row>
        <row r="37">
          <cell r="H37">
            <v>16768.34</v>
          </cell>
        </row>
        <row r="46">
          <cell r="H46">
            <v>166478.99</v>
          </cell>
        </row>
        <row r="51">
          <cell r="H51">
            <v>859839.75</v>
          </cell>
        </row>
        <row r="74">
          <cell r="H74">
            <v>273142.44</v>
          </cell>
        </row>
        <row r="103">
          <cell r="H103">
            <v>14608.57</v>
          </cell>
        </row>
        <row r="105">
          <cell r="H105">
            <v>8784775.7599999998</v>
          </cell>
        </row>
        <row r="119">
          <cell r="H119">
            <v>4110</v>
          </cell>
        </row>
        <row r="122">
          <cell r="H122">
            <v>1170</v>
          </cell>
        </row>
        <row r="125">
          <cell r="H125">
            <v>17186.55</v>
          </cell>
        </row>
        <row r="134">
          <cell r="H134">
            <v>40251.599999999999</v>
          </cell>
        </row>
        <row r="143">
          <cell r="H143">
            <v>5498.36</v>
          </cell>
        </row>
        <row r="148">
          <cell r="H148">
            <v>75204.91</v>
          </cell>
        </row>
        <row r="151">
          <cell r="H151">
            <v>66802.850000000006</v>
          </cell>
        </row>
        <row r="156">
          <cell r="H156">
            <v>8747.5</v>
          </cell>
        </row>
        <row r="159">
          <cell r="H159">
            <v>15598.34</v>
          </cell>
        </row>
        <row r="163">
          <cell r="H163">
            <v>12460.17</v>
          </cell>
        </row>
        <row r="166">
          <cell r="H166">
            <v>6023.03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8"/>
  <sheetViews>
    <sheetView tabSelected="1" zoomScaleNormal="100" workbookViewId="0">
      <selection activeCell="P6" sqref="P6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2:11" ht="42" customHeight="1" x14ac:dyDescent="0.25">
      <c r="B1" s="76" t="s">
        <v>301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8" customHeight="1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2:11" ht="15.75" x14ac:dyDescent="0.25">
      <c r="B4" s="86" t="s">
        <v>12</v>
      </c>
      <c r="C4" s="86"/>
      <c r="D4" s="86"/>
      <c r="E4" s="86"/>
      <c r="F4" s="86"/>
      <c r="G4" s="86"/>
      <c r="H4" s="86"/>
      <c r="I4" s="87"/>
      <c r="J4" s="87"/>
    </row>
    <row r="5" spans="2:11" ht="36" customHeight="1" x14ac:dyDescent="0.25">
      <c r="B5" s="88"/>
      <c r="C5" s="88"/>
      <c r="D5" s="88"/>
      <c r="E5" s="20"/>
      <c r="F5" s="20"/>
      <c r="G5" s="20"/>
      <c r="H5" s="20"/>
      <c r="I5" s="3"/>
      <c r="J5" s="3"/>
    </row>
    <row r="6" spans="2:11" ht="18" customHeight="1" x14ac:dyDescent="0.25">
      <c r="B6" s="86" t="s">
        <v>60</v>
      </c>
      <c r="C6" s="89"/>
      <c r="D6" s="89"/>
      <c r="E6" s="89"/>
      <c r="F6" s="89"/>
      <c r="G6" s="89"/>
      <c r="H6" s="89"/>
      <c r="I6" s="89"/>
      <c r="J6" s="89"/>
    </row>
    <row r="7" spans="2:11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</row>
    <row r="8" spans="2:11" x14ac:dyDescent="0.25">
      <c r="B8" s="77" t="s">
        <v>71</v>
      </c>
      <c r="C8" s="77"/>
      <c r="D8" s="77"/>
      <c r="E8" s="77"/>
      <c r="F8" s="77"/>
      <c r="G8" s="4"/>
      <c r="H8" s="4"/>
      <c r="I8" s="4"/>
      <c r="J8" s="23"/>
    </row>
    <row r="9" spans="2:11" ht="25.5" x14ac:dyDescent="0.25">
      <c r="B9" s="78" t="s">
        <v>7</v>
      </c>
      <c r="C9" s="78"/>
      <c r="D9" s="78"/>
      <c r="E9" s="78"/>
      <c r="F9" s="78"/>
      <c r="G9" s="27" t="s">
        <v>72</v>
      </c>
      <c r="H9" s="1" t="s">
        <v>52</v>
      </c>
      <c r="I9" s="27" t="s">
        <v>73</v>
      </c>
      <c r="J9" s="1" t="s">
        <v>18</v>
      </c>
      <c r="K9" s="1" t="s">
        <v>50</v>
      </c>
    </row>
    <row r="10" spans="2:11" s="30" customFormat="1" ht="11.25" x14ac:dyDescent="0.2">
      <c r="B10" s="79">
        <v>1</v>
      </c>
      <c r="C10" s="79"/>
      <c r="D10" s="79"/>
      <c r="E10" s="79"/>
      <c r="F10" s="79"/>
      <c r="G10" s="29">
        <v>2</v>
      </c>
      <c r="H10" s="28">
        <v>3</v>
      </c>
      <c r="I10" s="28">
        <v>4</v>
      </c>
      <c r="J10" s="28" t="s">
        <v>155</v>
      </c>
      <c r="K10" s="28" t="s">
        <v>156</v>
      </c>
    </row>
    <row r="11" spans="2:11" x14ac:dyDescent="0.25">
      <c r="B11" s="81" t="s">
        <v>0</v>
      </c>
      <c r="C11" s="82"/>
      <c r="D11" s="82"/>
      <c r="E11" s="82"/>
      <c r="F11" s="83"/>
      <c r="G11" s="51">
        <f>+G12+G13</f>
        <v>1419096.4509921027</v>
      </c>
      <c r="H11" s="51">
        <v>1643630</v>
      </c>
      <c r="I11" s="51">
        <v>1604880.92</v>
      </c>
      <c r="J11" s="22">
        <f>(I11/G11)*100</f>
        <v>113.0917436146087</v>
      </c>
      <c r="K11" s="22">
        <f>(I11/H11)*100</f>
        <v>97.642469412215632</v>
      </c>
    </row>
    <row r="12" spans="2:11" x14ac:dyDescent="0.25">
      <c r="B12" s="80" t="s">
        <v>53</v>
      </c>
      <c r="C12" s="84"/>
      <c r="D12" s="84"/>
      <c r="E12" s="84"/>
      <c r="F12" s="85"/>
      <c r="G12" s="52">
        <f>+' Račun prihoda i rashoda'!G11</f>
        <v>1419096.4509921027</v>
      </c>
      <c r="H12" s="52">
        <v>1643630</v>
      </c>
      <c r="I12" s="52">
        <v>1604403.56</v>
      </c>
      <c r="J12" s="22">
        <f t="shared" ref="J12:J17" si="0">(I12/G12)*100</f>
        <v>113.05810530907519</v>
      </c>
      <c r="K12" s="22">
        <f t="shared" ref="K12:K17" si="1">(I12/H12)*100</f>
        <v>97.613426379416296</v>
      </c>
    </row>
    <row r="13" spans="2:11" x14ac:dyDescent="0.25">
      <c r="B13" s="90" t="s">
        <v>54</v>
      </c>
      <c r="C13" s="85"/>
      <c r="D13" s="85"/>
      <c r="E13" s="85"/>
      <c r="F13" s="85"/>
      <c r="G13" s="52">
        <f>+' Račun prihoda i rashoda'!G37</f>
        <v>0</v>
      </c>
      <c r="H13" s="52">
        <v>0</v>
      </c>
      <c r="I13" s="52">
        <v>477.36</v>
      </c>
      <c r="J13" s="22"/>
      <c r="K13" s="22"/>
    </row>
    <row r="14" spans="2:11" x14ac:dyDescent="0.25">
      <c r="B14" s="94" t="s">
        <v>1</v>
      </c>
      <c r="C14" s="95"/>
      <c r="D14" s="95"/>
      <c r="E14" s="95"/>
      <c r="F14" s="96"/>
      <c r="G14" s="51">
        <f>+G15+G16</f>
        <v>1373933.0838144536</v>
      </c>
      <c r="H14" s="51">
        <v>1680930</v>
      </c>
      <c r="I14" s="51">
        <v>1676158.39</v>
      </c>
      <c r="J14" s="22">
        <f t="shared" si="0"/>
        <v>121.99709066954539</v>
      </c>
      <c r="K14" s="22">
        <f t="shared" si="1"/>
        <v>99.716132736044926</v>
      </c>
    </row>
    <row r="15" spans="2:11" x14ac:dyDescent="0.25">
      <c r="B15" s="92" t="s">
        <v>55</v>
      </c>
      <c r="C15" s="84"/>
      <c r="D15" s="84"/>
      <c r="E15" s="84"/>
      <c r="F15" s="84"/>
      <c r="G15" s="52">
        <f>+' Račun prihoda i rashoda'!G46</f>
        <v>1351124.4090516956</v>
      </c>
      <c r="H15" s="52">
        <v>1595030</v>
      </c>
      <c r="I15" s="52">
        <v>1611527.96</v>
      </c>
      <c r="J15" s="22">
        <f t="shared" si="0"/>
        <v>119.27309944249116</v>
      </c>
      <c r="K15" s="22">
        <f t="shared" si="1"/>
        <v>101.03433540434976</v>
      </c>
    </row>
    <row r="16" spans="2:11" x14ac:dyDescent="0.25">
      <c r="B16" s="93" t="s">
        <v>56</v>
      </c>
      <c r="C16" s="85"/>
      <c r="D16" s="85"/>
      <c r="E16" s="85"/>
      <c r="F16" s="85"/>
      <c r="G16" s="53">
        <f>+' Račun prihoda i rashoda'!G102</f>
        <v>22808.674762757975</v>
      </c>
      <c r="H16" s="53">
        <v>85900</v>
      </c>
      <c r="I16" s="53">
        <v>64630.43</v>
      </c>
      <c r="J16" s="22">
        <f t="shared" si="0"/>
        <v>283.35898807031361</v>
      </c>
      <c r="K16" s="22">
        <f t="shared" si="1"/>
        <v>75.239150174621656</v>
      </c>
    </row>
    <row r="17" spans="2:22" x14ac:dyDescent="0.25">
      <c r="B17" s="91" t="s">
        <v>69</v>
      </c>
      <c r="C17" s="82"/>
      <c r="D17" s="82"/>
      <c r="E17" s="82"/>
      <c r="F17" s="82"/>
      <c r="G17" s="51">
        <f>G11-G14</f>
        <v>45163.367177649168</v>
      </c>
      <c r="H17" s="51">
        <v>-37300</v>
      </c>
      <c r="I17" s="54">
        <f>I11-I14</f>
        <v>-71277.469999999972</v>
      </c>
      <c r="J17" s="22">
        <f t="shared" si="0"/>
        <v>-157.82142575780836</v>
      </c>
      <c r="K17" s="22">
        <f t="shared" si="1"/>
        <v>191.09241286863264</v>
      </c>
    </row>
    <row r="18" spans="2:22" ht="18" x14ac:dyDescent="0.25">
      <c r="B18" s="20"/>
      <c r="C18" s="18"/>
      <c r="D18" s="18"/>
      <c r="E18" s="18"/>
      <c r="F18" s="18"/>
      <c r="G18" s="18"/>
      <c r="H18" s="18"/>
      <c r="I18" s="19"/>
      <c r="J18" s="19"/>
      <c r="K18" s="19"/>
    </row>
    <row r="19" spans="2:22" ht="18" customHeight="1" x14ac:dyDescent="0.25">
      <c r="B19" s="77" t="s">
        <v>66</v>
      </c>
      <c r="C19" s="77"/>
      <c r="D19" s="77"/>
      <c r="E19" s="77"/>
      <c r="F19" s="77"/>
      <c r="G19" s="18"/>
      <c r="H19" s="18"/>
      <c r="I19" s="19"/>
      <c r="J19" s="19"/>
      <c r="K19" s="19"/>
    </row>
    <row r="20" spans="2:22" ht="25.5" x14ac:dyDescent="0.25">
      <c r="B20" s="78" t="s">
        <v>7</v>
      </c>
      <c r="C20" s="78"/>
      <c r="D20" s="78"/>
      <c r="E20" s="78"/>
      <c r="F20" s="78"/>
      <c r="G20" s="27" t="s">
        <v>72</v>
      </c>
      <c r="H20" s="1" t="s">
        <v>52</v>
      </c>
      <c r="I20" s="27" t="s">
        <v>73</v>
      </c>
      <c r="J20" s="1" t="s">
        <v>18</v>
      </c>
      <c r="K20" s="1" t="s">
        <v>50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2:22" s="30" customFormat="1" ht="11.25" x14ac:dyDescent="0.2">
      <c r="B21" s="79">
        <v>1</v>
      </c>
      <c r="C21" s="79"/>
      <c r="D21" s="79"/>
      <c r="E21" s="79"/>
      <c r="F21" s="79"/>
      <c r="G21" s="29">
        <v>2</v>
      </c>
      <c r="H21" s="28">
        <v>3</v>
      </c>
      <c r="I21" s="28">
        <v>4</v>
      </c>
      <c r="J21" s="28" t="s">
        <v>155</v>
      </c>
      <c r="K21" s="28" t="s">
        <v>156</v>
      </c>
    </row>
    <row r="22" spans="2:22" ht="15.75" customHeight="1" x14ac:dyDescent="0.25">
      <c r="B22" s="80" t="s">
        <v>57</v>
      </c>
      <c r="C22" s="80"/>
      <c r="D22" s="80"/>
      <c r="E22" s="80"/>
      <c r="F22" s="80"/>
      <c r="G22" s="53">
        <v>0</v>
      </c>
      <c r="H22" s="53">
        <v>0</v>
      </c>
      <c r="I22" s="53">
        <v>0</v>
      </c>
      <c r="J22" s="21"/>
      <c r="K22" s="21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2:22" x14ac:dyDescent="0.25">
      <c r="B23" s="80" t="s">
        <v>58</v>
      </c>
      <c r="C23" s="84"/>
      <c r="D23" s="84"/>
      <c r="E23" s="84"/>
      <c r="F23" s="84"/>
      <c r="G23" s="53">
        <v>0</v>
      </c>
      <c r="H23" s="53">
        <v>0</v>
      </c>
      <c r="I23" s="53">
        <v>0</v>
      </c>
      <c r="J23" s="21"/>
      <c r="K23" s="21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2:22" s="43" customFormat="1" ht="15" customHeight="1" x14ac:dyDescent="0.25">
      <c r="B24" s="101" t="s">
        <v>59</v>
      </c>
      <c r="C24" s="101"/>
      <c r="D24" s="101"/>
      <c r="E24" s="101"/>
      <c r="F24" s="101"/>
      <c r="G24" s="51">
        <v>0</v>
      </c>
      <c r="H24" s="51">
        <v>0</v>
      </c>
      <c r="I24" s="51">
        <v>0</v>
      </c>
      <c r="J24" s="22"/>
      <c r="K24" s="22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2:22" s="43" customFormat="1" ht="15" customHeight="1" x14ac:dyDescent="0.25">
      <c r="B25" s="101" t="s">
        <v>61</v>
      </c>
      <c r="C25" s="101"/>
      <c r="D25" s="101"/>
      <c r="E25" s="101"/>
      <c r="F25" s="101"/>
      <c r="G25" s="51">
        <v>-17697.59</v>
      </c>
      <c r="H25" s="51">
        <v>37300</v>
      </c>
      <c r="I25" s="51">
        <v>27465.78</v>
      </c>
      <c r="J25" s="22">
        <f>(I25/G25)*100</f>
        <v>-155.19502937970648</v>
      </c>
      <c r="K25" s="22">
        <f>(I25/H25)*100</f>
        <v>73.634798927613943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2:22" x14ac:dyDescent="0.25">
      <c r="B26" s="91" t="s">
        <v>70</v>
      </c>
      <c r="C26" s="82"/>
      <c r="D26" s="82"/>
      <c r="E26" s="82"/>
      <c r="F26" s="82"/>
      <c r="G26" s="51">
        <f>G17+G25</f>
        <v>27465.777177649168</v>
      </c>
      <c r="H26" s="51">
        <v>0</v>
      </c>
      <c r="I26" s="51">
        <f>I17+I25</f>
        <v>-43811.689999999973</v>
      </c>
      <c r="J26" s="22">
        <f>(I26/G26)*100</f>
        <v>-159.51374583950465</v>
      </c>
      <c r="K26" s="22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2:22" ht="11.25" customHeight="1" x14ac:dyDescent="0.25">
      <c r="B27" s="15"/>
      <c r="C27" s="16"/>
      <c r="D27" s="16"/>
      <c r="E27" s="16"/>
      <c r="F27" s="16"/>
      <c r="G27" s="17"/>
      <c r="H27" s="17"/>
      <c r="I27" s="17"/>
      <c r="J27" s="17"/>
    </row>
    <row r="28" spans="2:22" ht="8.25" customHeight="1" x14ac:dyDescent="0.25"/>
    <row r="29" spans="2:22" ht="23.25" customHeight="1" x14ac:dyDescent="0.25"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2:22" ht="15.7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22" x14ac:dyDescent="0.25"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2" spans="2:22" x14ac:dyDescent="0.25">
      <c r="B32" s="97"/>
      <c r="C32" s="97"/>
      <c r="D32" s="97"/>
      <c r="E32" s="97"/>
      <c r="F32" s="97"/>
      <c r="G32" s="97"/>
      <c r="H32" s="97"/>
      <c r="I32" s="97"/>
      <c r="J32" s="97"/>
      <c r="K32" s="97"/>
    </row>
    <row r="33" spans="2:11" x14ac:dyDescent="0.25">
      <c r="B33" s="36"/>
      <c r="C33" s="36"/>
      <c r="D33" s="36"/>
      <c r="E33" s="36"/>
      <c r="F33" s="36"/>
      <c r="G33" s="36"/>
      <c r="H33" s="36"/>
      <c r="I33" s="36"/>
      <c r="J33" s="36"/>
    </row>
    <row r="34" spans="2:11" ht="15" customHeight="1" x14ac:dyDescent="0.25"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2:11" ht="36.75" customHeight="1" x14ac:dyDescent="0.25"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2:11" x14ac:dyDescent="0.25">
      <c r="B36" s="99"/>
      <c r="C36" s="99"/>
      <c r="D36" s="99"/>
      <c r="E36" s="99"/>
      <c r="F36" s="99"/>
      <c r="G36" s="99"/>
      <c r="H36" s="99"/>
      <c r="I36" s="99"/>
      <c r="J36" s="99"/>
    </row>
    <row r="37" spans="2:11" ht="15" customHeight="1" x14ac:dyDescent="0.25"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2:11" x14ac:dyDescent="0.25">
      <c r="B38" s="98"/>
      <c r="C38" s="98"/>
      <c r="D38" s="98"/>
      <c r="E38" s="98"/>
      <c r="F38" s="98"/>
      <c r="G38" s="98"/>
      <c r="H38" s="98"/>
      <c r="I38" s="98"/>
      <c r="J38" s="98"/>
      <c r="K38" s="98"/>
    </row>
  </sheetData>
  <mergeCells count="28">
    <mergeCell ref="B19:F19"/>
    <mergeCell ref="B14:F14"/>
    <mergeCell ref="B31:K32"/>
    <mergeCell ref="B34:K35"/>
    <mergeCell ref="B37:K38"/>
    <mergeCell ref="B36:F36"/>
    <mergeCell ref="G36:J36"/>
    <mergeCell ref="B29:K29"/>
    <mergeCell ref="B24:F24"/>
    <mergeCell ref="B23:F23"/>
    <mergeCell ref="B25:F25"/>
    <mergeCell ref="B26:F26"/>
    <mergeCell ref="B1:K1"/>
    <mergeCell ref="B8:F8"/>
    <mergeCell ref="B20:F20"/>
    <mergeCell ref="B21:F21"/>
    <mergeCell ref="B22:F22"/>
    <mergeCell ref="B10:F10"/>
    <mergeCell ref="B11:F11"/>
    <mergeCell ref="B12:F12"/>
    <mergeCell ref="B4:J4"/>
    <mergeCell ref="B9:F9"/>
    <mergeCell ref="B5:D5"/>
    <mergeCell ref="B6:J6"/>
    <mergeCell ref="B13:F13"/>
    <mergeCell ref="B17:F17"/>
    <mergeCell ref="B15:F15"/>
    <mergeCell ref="B16:F1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9"/>
  <sheetViews>
    <sheetView topLeftCell="B58" zoomScaleNormal="100" workbookViewId="0">
      <selection activeCell="M16" sqref="M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"/>
      <c r="C1" s="2"/>
      <c r="D1" s="2"/>
      <c r="E1" s="20"/>
      <c r="F1" s="2"/>
      <c r="G1" s="2"/>
      <c r="H1" s="2"/>
      <c r="I1" s="2"/>
      <c r="J1" s="2"/>
    </row>
    <row r="2" spans="2:13" ht="15.75" customHeight="1" x14ac:dyDescent="0.25">
      <c r="B2" s="86" t="s">
        <v>12</v>
      </c>
      <c r="C2" s="86"/>
      <c r="D2" s="86"/>
      <c r="E2" s="86"/>
      <c r="F2" s="86"/>
      <c r="G2" s="86"/>
      <c r="H2" s="86"/>
      <c r="I2" s="86"/>
      <c r="J2" s="86"/>
      <c r="K2" s="86"/>
    </row>
    <row r="3" spans="2:13" ht="18" x14ac:dyDescent="0.25">
      <c r="B3" s="2"/>
      <c r="C3" s="2"/>
      <c r="D3" s="2"/>
      <c r="E3" s="20"/>
      <c r="F3" s="2"/>
      <c r="G3" s="2"/>
      <c r="H3" s="2"/>
      <c r="I3" s="3"/>
      <c r="J3" s="3"/>
    </row>
    <row r="4" spans="2:13" ht="18" customHeight="1" x14ac:dyDescent="0.25">
      <c r="B4" s="86" t="s">
        <v>64</v>
      </c>
      <c r="C4" s="86"/>
      <c r="D4" s="86"/>
      <c r="E4" s="86"/>
      <c r="F4" s="86"/>
      <c r="G4" s="86"/>
      <c r="H4" s="86"/>
      <c r="I4" s="86"/>
      <c r="J4" s="86"/>
      <c r="K4" s="86"/>
    </row>
    <row r="5" spans="2:13" ht="18" x14ac:dyDescent="0.25">
      <c r="B5" s="2"/>
      <c r="C5" s="2"/>
      <c r="D5" s="2"/>
      <c r="E5" s="20"/>
      <c r="F5" s="2"/>
      <c r="G5" s="2"/>
      <c r="H5" s="2"/>
      <c r="I5" s="3"/>
      <c r="J5" s="3"/>
    </row>
    <row r="6" spans="2:13" ht="15.75" customHeight="1" x14ac:dyDescent="0.25">
      <c r="B6" s="86" t="s">
        <v>19</v>
      </c>
      <c r="C6" s="86"/>
      <c r="D6" s="86"/>
      <c r="E6" s="86"/>
      <c r="F6" s="86"/>
      <c r="G6" s="86"/>
      <c r="H6" s="86"/>
      <c r="I6" s="86"/>
      <c r="J6" s="86"/>
      <c r="K6" s="86"/>
    </row>
    <row r="7" spans="2:13" ht="18" x14ac:dyDescent="0.25">
      <c r="B7" s="2"/>
      <c r="C7" s="2"/>
      <c r="D7" s="2"/>
      <c r="E7" s="20"/>
      <c r="F7" s="2"/>
      <c r="G7" s="2"/>
      <c r="H7" s="2"/>
      <c r="I7" s="3"/>
      <c r="J7" s="3"/>
    </row>
    <row r="8" spans="2:13" ht="32.25" customHeight="1" x14ac:dyDescent="0.25">
      <c r="B8" s="102" t="s">
        <v>7</v>
      </c>
      <c r="C8" s="103"/>
      <c r="D8" s="103"/>
      <c r="E8" s="103"/>
      <c r="F8" s="104"/>
      <c r="G8" s="39" t="s">
        <v>72</v>
      </c>
      <c r="H8" s="39" t="s">
        <v>52</v>
      </c>
      <c r="I8" s="39" t="s">
        <v>73</v>
      </c>
      <c r="J8" s="39" t="s">
        <v>18</v>
      </c>
      <c r="K8" s="39" t="s">
        <v>50</v>
      </c>
    </row>
    <row r="9" spans="2:13" s="30" customFormat="1" ht="11.25" x14ac:dyDescent="0.2">
      <c r="B9" s="105">
        <v>1</v>
      </c>
      <c r="C9" s="106"/>
      <c r="D9" s="106"/>
      <c r="E9" s="106"/>
      <c r="F9" s="107"/>
      <c r="G9" s="40">
        <v>2</v>
      </c>
      <c r="H9" s="40">
        <v>3</v>
      </c>
      <c r="I9" s="40">
        <v>4</v>
      </c>
      <c r="J9" s="40" t="s">
        <v>155</v>
      </c>
      <c r="K9" s="40" t="s">
        <v>156</v>
      </c>
      <c r="M9" s="75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60">
        <f>+G11+G37</f>
        <v>1419096.4509921027</v>
      </c>
      <c r="H10" s="46">
        <v>1643630</v>
      </c>
      <c r="I10" s="58">
        <v>1604880.92</v>
      </c>
      <c r="J10" s="57">
        <f>(I10/G10)*100</f>
        <v>113.0917436146087</v>
      </c>
      <c r="K10" s="57">
        <f>(I10/H10)*100</f>
        <v>97.642469412215632</v>
      </c>
    </row>
    <row r="11" spans="2:13" ht="15.75" customHeight="1" x14ac:dyDescent="0.25">
      <c r="B11" s="7">
        <v>6</v>
      </c>
      <c r="C11" s="7"/>
      <c r="D11" s="7"/>
      <c r="E11" s="7"/>
      <c r="F11" s="7" t="s">
        <v>2</v>
      </c>
      <c r="G11" s="60">
        <f>+G12+G18+G21+G24+G30+G34</f>
        <v>1419096.4509921027</v>
      </c>
      <c r="H11" s="46">
        <v>1643630</v>
      </c>
      <c r="I11" s="58">
        <v>1604403.56</v>
      </c>
      <c r="J11" s="57">
        <f t="shared" ref="J11:J36" si="0">(I11/G11)*100</f>
        <v>113.05810530907519</v>
      </c>
      <c r="K11" s="57">
        <f t="shared" ref="K11:K34" si="1">(I11/H11)*100</f>
        <v>97.613426379416296</v>
      </c>
    </row>
    <row r="12" spans="2:13" ht="25.5" x14ac:dyDescent="0.25">
      <c r="B12" s="7"/>
      <c r="C12" s="12">
        <v>63</v>
      </c>
      <c r="D12" s="12"/>
      <c r="E12" s="12"/>
      <c r="F12" s="12" t="s">
        <v>22</v>
      </c>
      <c r="G12" s="61">
        <f>+G13+G16</f>
        <v>1199847.8346273806</v>
      </c>
      <c r="H12" s="5">
        <v>1329020</v>
      </c>
      <c r="I12" s="59">
        <v>1268252.07</v>
      </c>
      <c r="J12" s="57">
        <f t="shared" si="0"/>
        <v>105.70107586966333</v>
      </c>
      <c r="K12" s="57">
        <f t="shared" si="1"/>
        <v>95.427613579931077</v>
      </c>
    </row>
    <row r="13" spans="2:13" ht="25.5" x14ac:dyDescent="0.25">
      <c r="B13" s="8"/>
      <c r="C13" s="8"/>
      <c r="D13" s="8">
        <v>636</v>
      </c>
      <c r="E13" s="8"/>
      <c r="F13" s="32" t="s">
        <v>74</v>
      </c>
      <c r="G13" s="61">
        <f>+G14+G15</f>
        <v>1172568.029729909</v>
      </c>
      <c r="H13" s="5"/>
      <c r="I13" s="59">
        <v>11266459.26</v>
      </c>
      <c r="J13" s="57">
        <f t="shared" si="0"/>
        <v>960.83629899027108</v>
      </c>
      <c r="K13" s="57"/>
    </row>
    <row r="14" spans="2:13" ht="25.5" x14ac:dyDescent="0.25">
      <c r="B14" s="8"/>
      <c r="C14" s="8"/>
      <c r="D14" s="8"/>
      <c r="E14" s="8">
        <v>6361</v>
      </c>
      <c r="F14" s="32" t="s">
        <v>75</v>
      </c>
      <c r="G14" s="61">
        <f>+'[1]PR-RAS'!$E$69/M9</f>
        <v>1171904.415687836</v>
      </c>
      <c r="H14" s="5"/>
      <c r="I14" s="59">
        <v>1265796.26</v>
      </c>
      <c r="J14" s="57">
        <f t="shared" si="0"/>
        <v>108.01190293809543</v>
      </c>
      <c r="K14" s="57"/>
    </row>
    <row r="15" spans="2:13" ht="25.5" x14ac:dyDescent="0.25">
      <c r="B15" s="8"/>
      <c r="C15" s="8"/>
      <c r="D15" s="8"/>
      <c r="E15" s="8">
        <v>6362</v>
      </c>
      <c r="F15" s="32" t="s">
        <v>76</v>
      </c>
      <c r="G15" s="61">
        <f>+'[1]PR-RAS'!$E$70/M9</f>
        <v>663.61404207313024</v>
      </c>
      <c r="H15" s="5"/>
      <c r="I15" s="59">
        <v>663</v>
      </c>
      <c r="J15" s="57">
        <f t="shared" si="0"/>
        <v>99.907470000000004</v>
      </c>
      <c r="K15" s="57"/>
    </row>
    <row r="16" spans="2:13" ht="25.5" x14ac:dyDescent="0.25">
      <c r="B16" s="8"/>
      <c r="C16" s="8"/>
      <c r="D16" s="8">
        <v>639</v>
      </c>
      <c r="E16" s="8"/>
      <c r="F16" s="32" t="s">
        <v>77</v>
      </c>
      <c r="G16" s="61">
        <f>+G17</f>
        <v>27279.804897471629</v>
      </c>
      <c r="H16" s="5"/>
      <c r="I16" s="59">
        <v>1792.81</v>
      </c>
      <c r="J16" s="57">
        <f t="shared" si="0"/>
        <v>6.571931165703325</v>
      </c>
      <c r="K16" s="57"/>
    </row>
    <row r="17" spans="2:11" ht="25.5" x14ac:dyDescent="0.25">
      <c r="B17" s="8"/>
      <c r="C17" s="8"/>
      <c r="D17" s="8"/>
      <c r="E17" s="8">
        <v>6393</v>
      </c>
      <c r="F17" s="32" t="s">
        <v>78</v>
      </c>
      <c r="G17" s="61">
        <f>+'[1]PR-RAS'!$E$80/M9</f>
        <v>27279.804897471629</v>
      </c>
      <c r="H17" s="5"/>
      <c r="I17" s="59">
        <v>1792.81</v>
      </c>
      <c r="J17" s="57">
        <f t="shared" si="0"/>
        <v>6.571931165703325</v>
      </c>
      <c r="K17" s="57"/>
    </row>
    <row r="18" spans="2:11" x14ac:dyDescent="0.25">
      <c r="B18" s="8"/>
      <c r="C18" s="8">
        <v>64</v>
      </c>
      <c r="D18" s="8"/>
      <c r="E18" s="8"/>
      <c r="F18" s="32" t="s">
        <v>79</v>
      </c>
      <c r="G18" s="61">
        <f>+G19</f>
        <v>0.24819165173535071</v>
      </c>
      <c r="H18" s="5">
        <v>0</v>
      </c>
      <c r="I18" s="59">
        <v>2.91</v>
      </c>
      <c r="J18" s="57">
        <f t="shared" si="0"/>
        <v>1172.4810160427808</v>
      </c>
      <c r="K18" s="57"/>
    </row>
    <row r="19" spans="2:11" x14ac:dyDescent="0.25">
      <c r="B19" s="8"/>
      <c r="C19" s="8"/>
      <c r="D19" s="8">
        <v>641</v>
      </c>
      <c r="E19" s="8"/>
      <c r="F19" s="32" t="s">
        <v>80</v>
      </c>
      <c r="G19" s="61">
        <f>+G20</f>
        <v>0.24819165173535071</v>
      </c>
      <c r="H19" s="5"/>
      <c r="I19" s="59">
        <v>2.91</v>
      </c>
      <c r="J19" s="57">
        <f t="shared" si="0"/>
        <v>1172.4810160427808</v>
      </c>
      <c r="K19" s="57"/>
    </row>
    <row r="20" spans="2:11" x14ac:dyDescent="0.25">
      <c r="B20" s="8"/>
      <c r="C20" s="8"/>
      <c r="D20" s="8"/>
      <c r="E20" s="8">
        <v>6413</v>
      </c>
      <c r="F20" s="32" t="s">
        <v>81</v>
      </c>
      <c r="G20" s="61">
        <f>+'[1]PR-RAS'!$E$85/M9</f>
        <v>0.24819165173535071</v>
      </c>
      <c r="H20" s="5"/>
      <c r="I20" s="59">
        <v>2.91</v>
      </c>
      <c r="J20" s="57">
        <f t="shared" si="0"/>
        <v>1172.4810160427808</v>
      </c>
      <c r="K20" s="57"/>
    </row>
    <row r="21" spans="2:11" ht="25.5" x14ac:dyDescent="0.25">
      <c r="B21" s="8"/>
      <c r="C21" s="8">
        <v>65</v>
      </c>
      <c r="D21" s="8"/>
      <c r="E21" s="8"/>
      <c r="F21" s="32" t="s">
        <v>82</v>
      </c>
      <c r="G21" s="61">
        <f>+G22</f>
        <v>1938.8904373216535</v>
      </c>
      <c r="H21" s="5">
        <v>4500</v>
      </c>
      <c r="I21" s="59">
        <v>12327.33</v>
      </c>
      <c r="J21" s="57">
        <f t="shared" si="0"/>
        <v>635.79301659916064</v>
      </c>
      <c r="K21" s="57">
        <f t="shared" si="1"/>
        <v>273.94066666666663</v>
      </c>
    </row>
    <row r="22" spans="2:11" x14ac:dyDescent="0.25">
      <c r="B22" s="8"/>
      <c r="C22" s="8"/>
      <c r="D22" s="8">
        <v>652</v>
      </c>
      <c r="E22" s="8"/>
      <c r="F22" s="32" t="s">
        <v>83</v>
      </c>
      <c r="G22" s="61">
        <f>+G23</f>
        <v>1938.8904373216535</v>
      </c>
      <c r="H22" s="5"/>
      <c r="I22" s="59">
        <v>12327.33</v>
      </c>
      <c r="J22" s="57">
        <f t="shared" si="0"/>
        <v>635.79301659916064</v>
      </c>
      <c r="K22" s="57"/>
    </row>
    <row r="23" spans="2:11" x14ac:dyDescent="0.25">
      <c r="B23" s="8"/>
      <c r="C23" s="8"/>
      <c r="D23" s="8"/>
      <c r="E23" s="8">
        <v>6526</v>
      </c>
      <c r="F23" s="32" t="s">
        <v>84</v>
      </c>
      <c r="G23" s="61">
        <f>+'[1]PR-RAS'!$E$117/M9</f>
        <v>1938.8904373216535</v>
      </c>
      <c r="H23" s="5"/>
      <c r="I23" s="59">
        <v>12327.33</v>
      </c>
      <c r="J23" s="57">
        <f t="shared" si="0"/>
        <v>635.79301659916064</v>
      </c>
      <c r="K23" s="57"/>
    </row>
    <row r="24" spans="2:11" ht="25.5" x14ac:dyDescent="0.25">
      <c r="B24" s="8"/>
      <c r="C24" s="8">
        <v>66</v>
      </c>
      <c r="D24" s="9"/>
      <c r="E24" s="9"/>
      <c r="F24" s="12" t="s">
        <v>85</v>
      </c>
      <c r="G24" s="61">
        <f>+G25+G27</f>
        <v>63714.680469838735</v>
      </c>
      <c r="H24" s="5">
        <v>54500</v>
      </c>
      <c r="I24" s="59">
        <v>62014.39</v>
      </c>
      <c r="J24" s="57">
        <f t="shared" si="0"/>
        <v>97.331399204546557</v>
      </c>
      <c r="K24" s="57">
        <f t="shared" si="1"/>
        <v>113.78787155963303</v>
      </c>
    </row>
    <row r="25" spans="2:11" ht="25.5" x14ac:dyDescent="0.25">
      <c r="B25" s="8"/>
      <c r="C25" s="26"/>
      <c r="D25" s="8">
        <v>661</v>
      </c>
      <c r="E25" s="8"/>
      <c r="F25" s="12" t="s">
        <v>23</v>
      </c>
      <c r="G25" s="61">
        <f>+G26</f>
        <v>61489.139292587424</v>
      </c>
      <c r="H25" s="5"/>
      <c r="I25" s="59">
        <v>60167.49</v>
      </c>
      <c r="J25" s="57">
        <f t="shared" si="0"/>
        <v>97.85059718221369</v>
      </c>
      <c r="K25" s="57"/>
    </row>
    <row r="26" spans="2:11" x14ac:dyDescent="0.25">
      <c r="B26" s="8"/>
      <c r="C26" s="26"/>
      <c r="D26" s="8"/>
      <c r="E26" s="8">
        <v>6615</v>
      </c>
      <c r="F26" s="12" t="s">
        <v>86</v>
      </c>
      <c r="G26" s="61">
        <f>+'[1]PR-RAS'!$E$127/M9</f>
        <v>61489.139292587424</v>
      </c>
      <c r="H26" s="5"/>
      <c r="I26" s="59">
        <v>60167.49</v>
      </c>
      <c r="J26" s="57">
        <f t="shared" si="0"/>
        <v>97.85059718221369</v>
      </c>
      <c r="K26" s="57"/>
    </row>
    <row r="27" spans="2:11" ht="38.25" x14ac:dyDescent="0.25">
      <c r="B27" s="8"/>
      <c r="C27" s="26"/>
      <c r="D27" s="8">
        <v>663</v>
      </c>
      <c r="E27" s="8"/>
      <c r="F27" s="12" t="s">
        <v>87</v>
      </c>
      <c r="G27" s="61">
        <f>+G28+G29</f>
        <v>2225.5411772513103</v>
      </c>
      <c r="H27" s="5"/>
      <c r="I27" s="59">
        <v>1846.9</v>
      </c>
      <c r="J27" s="57">
        <f t="shared" si="0"/>
        <v>82.986557107024325</v>
      </c>
      <c r="K27" s="57"/>
    </row>
    <row r="28" spans="2:11" x14ac:dyDescent="0.25">
      <c r="B28" s="8"/>
      <c r="C28" s="26"/>
      <c r="D28" s="8"/>
      <c r="E28" s="8">
        <v>6631</v>
      </c>
      <c r="F28" s="12" t="s">
        <v>88</v>
      </c>
      <c r="G28" s="61">
        <f>+'[1]PR-RAS'!$E$129/M9</f>
        <v>155.28568584511248</v>
      </c>
      <c r="H28" s="5"/>
      <c r="I28" s="59">
        <v>0</v>
      </c>
      <c r="J28" s="57">
        <f t="shared" si="0"/>
        <v>0</v>
      </c>
      <c r="K28" s="57"/>
    </row>
    <row r="29" spans="2:11" x14ac:dyDescent="0.25">
      <c r="B29" s="8"/>
      <c r="C29" s="26"/>
      <c r="D29" s="8"/>
      <c r="E29" s="8">
        <v>6632</v>
      </c>
      <c r="F29" s="12" t="s">
        <v>89</v>
      </c>
      <c r="G29" s="61">
        <f>+'[1]PR-RAS'!$E$130/M9</f>
        <v>2070.255491406198</v>
      </c>
      <c r="H29" s="5"/>
      <c r="I29" s="59">
        <v>1846.9</v>
      </c>
      <c r="J29" s="57">
        <f t="shared" si="0"/>
        <v>89.211211257095329</v>
      </c>
      <c r="K29" s="57"/>
    </row>
    <row r="30" spans="2:11" ht="25.5" x14ac:dyDescent="0.25">
      <c r="B30" s="8"/>
      <c r="C30" s="8">
        <v>67</v>
      </c>
      <c r="D30" s="8"/>
      <c r="E30" s="8"/>
      <c r="F30" s="12" t="s">
        <v>90</v>
      </c>
      <c r="G30" s="61">
        <f>+G31</f>
        <v>153361.20512310037</v>
      </c>
      <c r="H30" s="5">
        <v>254910</v>
      </c>
      <c r="I30" s="59">
        <v>261806.86</v>
      </c>
      <c r="J30" s="57">
        <f t="shared" si="0"/>
        <v>170.71257348939858</v>
      </c>
      <c r="K30" s="57">
        <f t="shared" si="1"/>
        <v>102.70560590012161</v>
      </c>
    </row>
    <row r="31" spans="2:11" ht="25.5" x14ac:dyDescent="0.25">
      <c r="B31" s="8"/>
      <c r="C31" s="26"/>
      <c r="D31" s="8">
        <v>671</v>
      </c>
      <c r="E31" s="8"/>
      <c r="F31" s="12" t="s">
        <v>91</v>
      </c>
      <c r="G31" s="61">
        <f>+G32+G33</f>
        <v>153361.20512310037</v>
      </c>
      <c r="H31" s="5"/>
      <c r="I31" s="59">
        <v>261806.86</v>
      </c>
      <c r="J31" s="57">
        <f t="shared" si="0"/>
        <v>170.71257348939858</v>
      </c>
      <c r="K31" s="57"/>
    </row>
    <row r="32" spans="2:11" ht="25.5" x14ac:dyDescent="0.25">
      <c r="B32" s="8"/>
      <c r="C32" s="26"/>
      <c r="D32" s="8"/>
      <c r="E32" s="8">
        <v>6711</v>
      </c>
      <c r="F32" s="12" t="s">
        <v>92</v>
      </c>
      <c r="G32" s="61">
        <f>+'[1]PR-RAS'!$E$135/M9</f>
        <v>152631.44734222573</v>
      </c>
      <c r="H32" s="5"/>
      <c r="I32" s="59">
        <v>209302.09</v>
      </c>
      <c r="J32" s="57">
        <f t="shared" si="0"/>
        <v>137.12907375549483</v>
      </c>
      <c r="K32" s="57"/>
    </row>
    <row r="33" spans="2:13" ht="25.5" x14ac:dyDescent="0.25">
      <c r="B33" s="8"/>
      <c r="C33" s="26"/>
      <c r="D33" s="8"/>
      <c r="E33" s="8">
        <v>6712</v>
      </c>
      <c r="F33" s="12" t="s">
        <v>93</v>
      </c>
      <c r="G33" s="61">
        <f>+'[1]PR-RAS'!$E$136/M9</f>
        <v>729.75778087464323</v>
      </c>
      <c r="H33" s="5"/>
      <c r="I33" s="59">
        <v>52504.77</v>
      </c>
      <c r="J33" s="57">
        <f t="shared" si="0"/>
        <v>7194.8215388770477</v>
      </c>
      <c r="K33" s="57"/>
    </row>
    <row r="34" spans="2:13" x14ac:dyDescent="0.25">
      <c r="B34" s="8"/>
      <c r="C34" s="8">
        <v>68</v>
      </c>
      <c r="D34" s="8"/>
      <c r="E34" s="8"/>
      <c r="F34" s="12" t="s">
        <v>94</v>
      </c>
      <c r="G34" s="61">
        <f>+G35</f>
        <v>233.59214280974183</v>
      </c>
      <c r="H34" s="5">
        <v>700</v>
      </c>
      <c r="I34" s="59">
        <v>0</v>
      </c>
      <c r="J34" s="57">
        <f t="shared" si="0"/>
        <v>0</v>
      </c>
      <c r="K34" s="57">
        <f t="shared" si="1"/>
        <v>0</v>
      </c>
    </row>
    <row r="35" spans="2:13" x14ac:dyDescent="0.25">
      <c r="B35" s="8"/>
      <c r="C35" s="26"/>
      <c r="D35" s="8">
        <v>683</v>
      </c>
      <c r="E35" s="8"/>
      <c r="F35" s="12" t="s">
        <v>95</v>
      </c>
      <c r="G35" s="61">
        <f>+'[1]PR-RAS'!$E$150/M9</f>
        <v>233.59214280974183</v>
      </c>
      <c r="H35" s="5"/>
      <c r="I35" s="59">
        <v>0</v>
      </c>
      <c r="J35" s="57">
        <f t="shared" si="0"/>
        <v>0</v>
      </c>
      <c r="K35" s="57"/>
    </row>
    <row r="36" spans="2:13" x14ac:dyDescent="0.25">
      <c r="B36" s="8"/>
      <c r="C36" s="26"/>
      <c r="D36" s="8"/>
      <c r="E36" s="8">
        <v>6831</v>
      </c>
      <c r="F36" s="12" t="s">
        <v>95</v>
      </c>
      <c r="G36" s="61">
        <v>234</v>
      </c>
      <c r="H36" s="5"/>
      <c r="I36" s="59">
        <v>0</v>
      </c>
      <c r="J36" s="57">
        <f t="shared" si="0"/>
        <v>0</v>
      </c>
      <c r="K36" s="57"/>
    </row>
    <row r="37" spans="2:13" x14ac:dyDescent="0.25">
      <c r="B37" s="26">
        <v>7</v>
      </c>
      <c r="C37" s="26"/>
      <c r="D37" s="47"/>
      <c r="E37" s="47"/>
      <c r="F37" s="7" t="s">
        <v>3</v>
      </c>
      <c r="G37" s="60"/>
      <c r="H37" s="46"/>
      <c r="I37" s="58">
        <v>477.36</v>
      </c>
      <c r="J37" s="57"/>
      <c r="K37" s="57"/>
    </row>
    <row r="38" spans="2:13" x14ac:dyDescent="0.25">
      <c r="B38" s="8"/>
      <c r="C38" s="8">
        <v>72</v>
      </c>
      <c r="D38" s="9"/>
      <c r="E38" s="9"/>
      <c r="F38" s="32" t="s">
        <v>25</v>
      </c>
      <c r="G38" s="61"/>
      <c r="H38" s="5"/>
      <c r="I38" s="59">
        <v>477.36</v>
      </c>
      <c r="J38" s="57"/>
      <c r="K38" s="57"/>
    </row>
    <row r="39" spans="2:13" x14ac:dyDescent="0.25">
      <c r="B39" s="8"/>
      <c r="C39" s="8"/>
      <c r="D39" s="8">
        <v>722</v>
      </c>
      <c r="E39" s="8"/>
      <c r="F39" s="32" t="s">
        <v>96</v>
      </c>
      <c r="G39" s="61"/>
      <c r="H39" s="5"/>
      <c r="I39" s="59">
        <v>477.36</v>
      </c>
      <c r="J39" s="57"/>
      <c r="K39" s="57"/>
    </row>
    <row r="40" spans="2:13" x14ac:dyDescent="0.25">
      <c r="B40" s="8"/>
      <c r="C40" s="8"/>
      <c r="D40" s="8"/>
      <c r="E40" s="8">
        <v>7221</v>
      </c>
      <c r="F40" s="32" t="s">
        <v>97</v>
      </c>
      <c r="G40" s="61"/>
      <c r="H40" s="5"/>
      <c r="I40" s="59">
        <v>477.36</v>
      </c>
      <c r="J40" s="57"/>
      <c r="K40" s="57"/>
    </row>
    <row r="41" spans="2:13" ht="15.75" customHeight="1" x14ac:dyDescent="0.25"/>
    <row r="42" spans="2:13" ht="15.75" customHeight="1" x14ac:dyDescent="0.25">
      <c r="B42" s="20"/>
      <c r="C42" s="20"/>
      <c r="D42" s="20"/>
      <c r="E42" s="20"/>
      <c r="F42" s="20"/>
      <c r="G42" s="20"/>
      <c r="H42" s="20"/>
      <c r="I42" s="3"/>
      <c r="J42" s="3"/>
      <c r="K42" s="3"/>
    </row>
    <row r="43" spans="2:13" ht="33" customHeight="1" x14ac:dyDescent="0.25">
      <c r="B43" s="102" t="s">
        <v>7</v>
      </c>
      <c r="C43" s="103"/>
      <c r="D43" s="103"/>
      <c r="E43" s="103"/>
      <c r="F43" s="104"/>
      <c r="G43" s="39" t="s">
        <v>72</v>
      </c>
      <c r="H43" s="39" t="s">
        <v>52</v>
      </c>
      <c r="I43" s="39" t="s">
        <v>73</v>
      </c>
      <c r="J43" s="39" t="s">
        <v>18</v>
      </c>
      <c r="K43" s="39" t="s">
        <v>50</v>
      </c>
    </row>
    <row r="44" spans="2:13" s="30" customFormat="1" ht="11.25" x14ac:dyDescent="0.2">
      <c r="B44" s="105">
        <v>1</v>
      </c>
      <c r="C44" s="106"/>
      <c r="D44" s="106"/>
      <c r="E44" s="106"/>
      <c r="F44" s="107"/>
      <c r="G44" s="40">
        <v>2</v>
      </c>
      <c r="H44" s="40">
        <v>3</v>
      </c>
      <c r="I44" s="40">
        <v>4</v>
      </c>
      <c r="J44" s="40" t="s">
        <v>155</v>
      </c>
      <c r="K44" s="40" t="s">
        <v>156</v>
      </c>
      <c r="M44" s="75">
        <v>7.5345000000000004</v>
      </c>
    </row>
    <row r="45" spans="2:13" x14ac:dyDescent="0.25">
      <c r="B45" s="7"/>
      <c r="C45" s="7"/>
      <c r="D45" s="7"/>
      <c r="E45" s="7"/>
      <c r="F45" s="7" t="s">
        <v>37</v>
      </c>
      <c r="G45" s="60">
        <f>+G46+G102</f>
        <v>1373933.0838144536</v>
      </c>
      <c r="H45" s="46">
        <v>1680930</v>
      </c>
      <c r="I45" s="58">
        <v>1676158.39</v>
      </c>
      <c r="J45" s="57">
        <f>(I45/G45)*100</f>
        <v>121.99709066954539</v>
      </c>
      <c r="K45" s="57">
        <f>(I45/H45)*100</f>
        <v>99.716132736044926</v>
      </c>
    </row>
    <row r="46" spans="2:13" x14ac:dyDescent="0.25">
      <c r="B46" s="7">
        <v>3</v>
      </c>
      <c r="C46" s="7"/>
      <c r="D46" s="7"/>
      <c r="E46" s="7"/>
      <c r="F46" s="7" t="s">
        <v>4</v>
      </c>
      <c r="G46" s="60">
        <f>+G47+G57+G89+G93</f>
        <v>1351124.4090516956</v>
      </c>
      <c r="H46" s="46">
        <v>1595030</v>
      </c>
      <c r="I46" s="64">
        <v>1611527.96</v>
      </c>
      <c r="J46" s="57">
        <f t="shared" ref="J46:J109" si="2">(I46/G46)*100</f>
        <v>119.27309944249116</v>
      </c>
      <c r="K46" s="57">
        <f t="shared" ref="K46:K103" si="3">(I46/H46)*100</f>
        <v>101.03433540434976</v>
      </c>
    </row>
    <row r="47" spans="2:13" x14ac:dyDescent="0.25">
      <c r="B47" s="7"/>
      <c r="C47" s="7">
        <v>31</v>
      </c>
      <c r="D47" s="7"/>
      <c r="E47" s="7"/>
      <c r="F47" s="7" t="s">
        <v>5</v>
      </c>
      <c r="G47" s="60">
        <f>+G48+G52+G54</f>
        <v>1151859.5354701704</v>
      </c>
      <c r="H47" s="46">
        <v>1336090</v>
      </c>
      <c r="I47" s="58">
        <v>1258804.07</v>
      </c>
      <c r="J47" s="57">
        <f t="shared" si="2"/>
        <v>109.28451180344456</v>
      </c>
      <c r="K47" s="57">
        <f t="shared" si="3"/>
        <v>94.215514673412727</v>
      </c>
    </row>
    <row r="48" spans="2:13" x14ac:dyDescent="0.25">
      <c r="B48" s="8"/>
      <c r="C48" s="8"/>
      <c r="D48" s="8">
        <v>311</v>
      </c>
      <c r="E48" s="8"/>
      <c r="F48" s="8" t="s">
        <v>26</v>
      </c>
      <c r="G48" s="61">
        <f>+G49+G50+G51</f>
        <v>952152.47859844705</v>
      </c>
      <c r="H48" s="5"/>
      <c r="I48" s="63">
        <v>1045554.88</v>
      </c>
      <c r="J48" s="57">
        <f t="shared" si="2"/>
        <v>109.80960544670741</v>
      </c>
      <c r="K48" s="57"/>
    </row>
    <row r="49" spans="2:11" x14ac:dyDescent="0.25">
      <c r="B49" s="8"/>
      <c r="C49" s="8"/>
      <c r="D49" s="8"/>
      <c r="E49" s="8">
        <v>3111</v>
      </c>
      <c r="F49" s="8" t="s">
        <v>27</v>
      </c>
      <c r="G49" s="61">
        <f>+'[1]PR-RAS'!$E$154/M44</f>
        <v>951302.92255624128</v>
      </c>
      <c r="H49" s="5"/>
      <c r="I49" s="59">
        <v>1042141.71</v>
      </c>
      <c r="J49" s="57">
        <f t="shared" si="2"/>
        <v>109.54888135943767</v>
      </c>
      <c r="K49" s="57"/>
    </row>
    <row r="50" spans="2:11" x14ac:dyDescent="0.25">
      <c r="B50" s="8"/>
      <c r="C50" s="8"/>
      <c r="D50" s="8"/>
      <c r="E50" s="8">
        <v>3113</v>
      </c>
      <c r="F50" s="8" t="s">
        <v>98</v>
      </c>
      <c r="G50" s="61">
        <f>+'[1]PR-RAS'!$E$156/M44</f>
        <v>701.9085539850023</v>
      </c>
      <c r="H50" s="5"/>
      <c r="I50" s="59">
        <v>3117.87</v>
      </c>
      <c r="J50" s="57">
        <f t="shared" si="2"/>
        <v>444.19888919983441</v>
      </c>
      <c r="K50" s="57"/>
    </row>
    <row r="51" spans="2:11" x14ac:dyDescent="0.25">
      <c r="B51" s="8"/>
      <c r="C51" s="8"/>
      <c r="D51" s="8"/>
      <c r="E51" s="8">
        <v>3114</v>
      </c>
      <c r="F51" s="8" t="s">
        <v>99</v>
      </c>
      <c r="G51" s="61">
        <f>+'[1]PR-RAS'!$E$157/M44</f>
        <v>147.64748822085076</v>
      </c>
      <c r="H51" s="5"/>
      <c r="I51" s="59">
        <v>295.3</v>
      </c>
      <c r="J51" s="57">
        <f t="shared" si="2"/>
        <v>200.00340240010789</v>
      </c>
      <c r="K51" s="57"/>
    </row>
    <row r="52" spans="2:11" x14ac:dyDescent="0.25">
      <c r="B52" s="8"/>
      <c r="C52" s="8"/>
      <c r="D52" s="8">
        <v>312</v>
      </c>
      <c r="E52" s="8"/>
      <c r="F52" s="8" t="s">
        <v>100</v>
      </c>
      <c r="G52" s="61">
        <f>+G53</f>
        <v>48844.284292255623</v>
      </c>
      <c r="H52" s="5"/>
      <c r="I52" s="59">
        <v>46645.51</v>
      </c>
      <c r="J52" s="57">
        <f t="shared" si="2"/>
        <v>95.49840001933606</v>
      </c>
      <c r="K52" s="57"/>
    </row>
    <row r="53" spans="2:11" x14ac:dyDescent="0.25">
      <c r="B53" s="8"/>
      <c r="C53" s="8"/>
      <c r="D53" s="8"/>
      <c r="E53" s="8">
        <v>3121</v>
      </c>
      <c r="F53" s="8" t="s">
        <v>100</v>
      </c>
      <c r="G53" s="61">
        <f>+'[1]PR-RAS'!$E$158/M44</f>
        <v>48844.284292255623</v>
      </c>
      <c r="H53" s="5"/>
      <c r="I53" s="59">
        <v>46645.51</v>
      </c>
      <c r="J53" s="57">
        <f t="shared" si="2"/>
        <v>95.49840001933606</v>
      </c>
      <c r="K53" s="57"/>
    </row>
    <row r="54" spans="2:11" x14ac:dyDescent="0.25">
      <c r="B54" s="8"/>
      <c r="C54" s="8"/>
      <c r="D54" s="8">
        <v>313</v>
      </c>
      <c r="E54" s="8"/>
      <c r="F54" s="8" t="s">
        <v>101</v>
      </c>
      <c r="G54" s="61">
        <f>+G55+G56</f>
        <v>150862.77257946777</v>
      </c>
      <c r="H54" s="5"/>
      <c r="I54" s="59">
        <v>166603.68</v>
      </c>
      <c r="J54" s="57">
        <f t="shared" si="2"/>
        <v>110.43392425539615</v>
      </c>
      <c r="K54" s="57"/>
    </row>
    <row r="55" spans="2:11" x14ac:dyDescent="0.25">
      <c r="B55" s="8"/>
      <c r="C55" s="8"/>
      <c r="D55" s="8"/>
      <c r="E55" s="8">
        <v>3132</v>
      </c>
      <c r="F55" s="8" t="s">
        <v>102</v>
      </c>
      <c r="G55" s="61">
        <f>+'[1]PR-RAS'!$E$161/M44</f>
        <v>150431.05580994094</v>
      </c>
      <c r="H55" s="5"/>
      <c r="I55" s="59">
        <v>166570.85</v>
      </c>
      <c r="J55" s="57">
        <f t="shared" si="2"/>
        <v>110.7290307198605</v>
      </c>
      <c r="K55" s="57"/>
    </row>
    <row r="56" spans="2:11" ht="25.5" x14ac:dyDescent="0.25">
      <c r="B56" s="8"/>
      <c r="C56" s="8"/>
      <c r="D56" s="8"/>
      <c r="E56" s="8">
        <v>3133</v>
      </c>
      <c r="F56" s="32" t="s">
        <v>103</v>
      </c>
      <c r="G56" s="61">
        <f>+'[1]PR-RAS'!$E$162/M44</f>
        <v>431.71676952684317</v>
      </c>
      <c r="H56" s="5"/>
      <c r="I56" s="59">
        <v>32.83</v>
      </c>
      <c r="J56" s="57">
        <f t="shared" si="2"/>
        <v>7.6045227606009655</v>
      </c>
      <c r="K56" s="57"/>
    </row>
    <row r="57" spans="2:11" x14ac:dyDescent="0.25">
      <c r="B57" s="8"/>
      <c r="C57" s="26">
        <v>32</v>
      </c>
      <c r="D57" s="47"/>
      <c r="E57" s="47"/>
      <c r="F57" s="26" t="s">
        <v>13</v>
      </c>
      <c r="G57" s="60">
        <f>+G58+G63+G70+G80+G82</f>
        <v>187664.09184418339</v>
      </c>
      <c r="H57" s="46">
        <v>251610</v>
      </c>
      <c r="I57" s="58">
        <v>347956.77</v>
      </c>
      <c r="J57" s="57">
        <f t="shared" si="2"/>
        <v>185.41467713967725</v>
      </c>
      <c r="K57" s="57">
        <f t="shared" si="3"/>
        <v>138.29210683200191</v>
      </c>
    </row>
    <row r="58" spans="2:11" x14ac:dyDescent="0.25">
      <c r="B58" s="8"/>
      <c r="C58" s="8"/>
      <c r="D58" s="8">
        <v>321</v>
      </c>
      <c r="E58" s="8"/>
      <c r="F58" s="8" t="s">
        <v>28</v>
      </c>
      <c r="G58" s="61">
        <f>+G59+G60+G61+G62</f>
        <v>30812.239697391997</v>
      </c>
      <c r="H58" s="5"/>
      <c r="I58" s="59">
        <v>64795.68</v>
      </c>
      <c r="J58" s="57">
        <f t="shared" si="2"/>
        <v>210.29201588836278</v>
      </c>
      <c r="K58" s="57"/>
    </row>
    <row r="59" spans="2:11" x14ac:dyDescent="0.25">
      <c r="B59" s="8"/>
      <c r="C59" s="26"/>
      <c r="D59" s="8"/>
      <c r="E59" s="8">
        <v>3211</v>
      </c>
      <c r="F59" s="32" t="s">
        <v>29</v>
      </c>
      <c r="G59" s="61">
        <f>+'[1]PR-RAS'!$E$165/M44</f>
        <v>7241.5528568584514</v>
      </c>
      <c r="H59" s="5"/>
      <c r="I59" s="59">
        <v>14862.18</v>
      </c>
      <c r="J59" s="57">
        <f t="shared" si="2"/>
        <v>205.23470992722338</v>
      </c>
      <c r="K59" s="57"/>
    </row>
    <row r="60" spans="2:11" ht="14.25" customHeight="1" x14ac:dyDescent="0.25">
      <c r="B60" s="8"/>
      <c r="C60" s="26"/>
      <c r="D60" s="8"/>
      <c r="E60" s="8">
        <v>3212</v>
      </c>
      <c r="F60" s="32" t="s">
        <v>104</v>
      </c>
      <c r="G60" s="61">
        <f>+'[1]PR-RAS'!$E$166/M44</f>
        <v>22187.391333200609</v>
      </c>
      <c r="H60" s="5"/>
      <c r="I60" s="59">
        <v>25814.41</v>
      </c>
      <c r="J60" s="57">
        <f t="shared" si="2"/>
        <v>116.34720644861038</v>
      </c>
      <c r="K60" s="57"/>
    </row>
    <row r="61" spans="2:11" x14ac:dyDescent="0.25">
      <c r="B61" s="8"/>
      <c r="C61" s="26"/>
      <c r="D61" s="8"/>
      <c r="E61" s="8">
        <v>3213</v>
      </c>
      <c r="F61" s="32" t="s">
        <v>105</v>
      </c>
      <c r="G61" s="61">
        <f>+'[1]PR-RAS'!$E$167/M44</f>
        <v>1288.7968677417214</v>
      </c>
      <c r="H61" s="5"/>
      <c r="I61" s="59">
        <v>24100.69</v>
      </c>
      <c r="J61" s="57">
        <f t="shared" si="2"/>
        <v>1870.0146317262656</v>
      </c>
      <c r="K61" s="57"/>
    </row>
    <row r="62" spans="2:11" x14ac:dyDescent="0.25">
      <c r="B62" s="8"/>
      <c r="C62" s="26"/>
      <c r="D62" s="8"/>
      <c r="E62" s="8">
        <v>3214</v>
      </c>
      <c r="F62" s="32" t="s">
        <v>106</v>
      </c>
      <c r="G62" s="61">
        <f>+'[1]PR-RAS'!$E$168/M44</f>
        <v>94.498639591213745</v>
      </c>
      <c r="H62" s="5"/>
      <c r="I62" s="59">
        <v>18.399999999999999</v>
      </c>
      <c r="J62" s="57">
        <f t="shared" si="2"/>
        <v>19.471179775280898</v>
      </c>
      <c r="K62" s="57"/>
    </row>
    <row r="63" spans="2:11" x14ac:dyDescent="0.25">
      <c r="B63" s="8"/>
      <c r="C63" s="26"/>
      <c r="D63" s="8">
        <v>322</v>
      </c>
      <c r="E63" s="8"/>
      <c r="F63" s="32" t="s">
        <v>107</v>
      </c>
      <c r="G63" s="61">
        <f>+G64+G65+G66+G67+G68+G69</f>
        <v>93621.925807950072</v>
      </c>
      <c r="H63" s="5"/>
      <c r="I63" s="59">
        <v>129158.14</v>
      </c>
      <c r="J63" s="57">
        <f t="shared" si="2"/>
        <v>137.95714933801574</v>
      </c>
      <c r="K63" s="57"/>
    </row>
    <row r="64" spans="2:11" x14ac:dyDescent="0.25">
      <c r="B64" s="8"/>
      <c r="C64" s="26"/>
      <c r="D64" s="8"/>
      <c r="E64" s="8">
        <v>3221</v>
      </c>
      <c r="F64" s="32" t="s">
        <v>108</v>
      </c>
      <c r="G64" s="61">
        <f>+'[1]PR-RAS'!$E$170/M44</f>
        <v>13413.613378459087</v>
      </c>
      <c r="H64" s="5"/>
      <c r="I64" s="59">
        <v>16700.45</v>
      </c>
      <c r="J64" s="57">
        <f t="shared" si="2"/>
        <v>124.50373757468842</v>
      </c>
      <c r="K64" s="57"/>
    </row>
    <row r="65" spans="2:11" x14ac:dyDescent="0.25">
      <c r="B65" s="8"/>
      <c r="C65" s="26"/>
      <c r="D65" s="8"/>
      <c r="E65" s="8">
        <v>3222</v>
      </c>
      <c r="F65" s="32" t="s">
        <v>109</v>
      </c>
      <c r="G65" s="61">
        <f>+'[1]PR-RAS'!$E$171/M44</f>
        <v>1653.7487557236711</v>
      </c>
      <c r="H65" s="5"/>
      <c r="I65" s="59">
        <v>813.23</v>
      </c>
      <c r="J65" s="57">
        <f t="shared" si="2"/>
        <v>49.174942516835642</v>
      </c>
      <c r="K65" s="57"/>
    </row>
    <row r="66" spans="2:11" x14ac:dyDescent="0.25">
      <c r="B66" s="8"/>
      <c r="C66" s="26"/>
      <c r="D66" s="8"/>
      <c r="E66" s="8">
        <v>3223</v>
      </c>
      <c r="F66" s="32" t="s">
        <v>110</v>
      </c>
      <c r="G66" s="61">
        <f>+'[1]PR-RAS'!$E$172/M44</f>
        <v>74237.483575552455</v>
      </c>
      <c r="H66" s="5"/>
      <c r="I66" s="59">
        <v>102368.91</v>
      </c>
      <c r="J66" s="57">
        <f t="shared" si="2"/>
        <v>137.89383081097816</v>
      </c>
      <c r="K66" s="57"/>
    </row>
    <row r="67" spans="2:11" ht="15.75" customHeight="1" x14ac:dyDescent="0.25">
      <c r="B67" s="8"/>
      <c r="C67" s="26"/>
      <c r="D67" s="8"/>
      <c r="E67" s="8">
        <v>3224</v>
      </c>
      <c r="F67" s="32" t="s">
        <v>111</v>
      </c>
      <c r="G67" s="61">
        <f>+'[1]PR-RAS'!$E$173/M44</f>
        <v>2490.660295971863</v>
      </c>
      <c r="H67" s="5"/>
      <c r="I67" s="59">
        <v>7110.55</v>
      </c>
      <c r="J67" s="57">
        <f t="shared" si="2"/>
        <v>285.48855142950924</v>
      </c>
      <c r="K67" s="57"/>
    </row>
    <row r="68" spans="2:11" x14ac:dyDescent="0.25">
      <c r="B68" s="8"/>
      <c r="C68" s="26"/>
      <c r="D68" s="8"/>
      <c r="E68" s="8">
        <v>3225</v>
      </c>
      <c r="F68" s="32" t="s">
        <v>112</v>
      </c>
      <c r="G68" s="61">
        <f>+'[1]PR-RAS'!$E$174/M44</f>
        <v>926.27513438184349</v>
      </c>
      <c r="H68" s="5"/>
      <c r="I68" s="59">
        <v>1702.03</v>
      </c>
      <c r="J68" s="57">
        <f t="shared" si="2"/>
        <v>183.74993960470093</v>
      </c>
      <c r="K68" s="57"/>
    </row>
    <row r="69" spans="2:11" x14ac:dyDescent="0.25">
      <c r="B69" s="8"/>
      <c r="C69" s="26"/>
      <c r="D69" s="8"/>
      <c r="E69" s="8">
        <v>3227</v>
      </c>
      <c r="F69" s="32" t="s">
        <v>113</v>
      </c>
      <c r="G69" s="61">
        <f>+'[1]PR-RAS'!$E$176/M44</f>
        <v>900.14466786117191</v>
      </c>
      <c r="H69" s="5"/>
      <c r="I69" s="59">
        <v>462.97</v>
      </c>
      <c r="J69" s="57">
        <f t="shared" si="2"/>
        <v>51.432843689454955</v>
      </c>
      <c r="K69" s="57"/>
    </row>
    <row r="70" spans="2:11" x14ac:dyDescent="0.25">
      <c r="B70" s="8"/>
      <c r="C70" s="26"/>
      <c r="D70" s="8">
        <v>323</v>
      </c>
      <c r="E70" s="8"/>
      <c r="F70" s="32" t="s">
        <v>114</v>
      </c>
      <c r="G70" s="61">
        <f>+G71+G72+G73+G74+G75+G76+G77+G78+G79</f>
        <v>40511.281438715239</v>
      </c>
      <c r="H70" s="5"/>
      <c r="I70" s="59">
        <v>134984.09</v>
      </c>
      <c r="J70" s="57">
        <f t="shared" si="2"/>
        <v>333.2012348318371</v>
      </c>
      <c r="K70" s="57"/>
    </row>
    <row r="71" spans="2:11" x14ac:dyDescent="0.25">
      <c r="B71" s="8"/>
      <c r="C71" s="26"/>
      <c r="D71" s="8"/>
      <c r="E71" s="8">
        <v>3231</v>
      </c>
      <c r="F71" s="32" t="s">
        <v>115</v>
      </c>
      <c r="G71" s="61">
        <f>+'[1]PR-RAS'!$E$178/M44</f>
        <v>3044.4196695202068</v>
      </c>
      <c r="H71" s="5"/>
      <c r="I71" s="59">
        <v>2612.33</v>
      </c>
      <c r="J71" s="57">
        <f t="shared" si="2"/>
        <v>85.807158131115898</v>
      </c>
      <c r="K71" s="57"/>
    </row>
    <row r="72" spans="2:11" x14ac:dyDescent="0.25">
      <c r="B72" s="8"/>
      <c r="C72" s="26"/>
      <c r="D72" s="8"/>
      <c r="E72" s="8">
        <v>3232</v>
      </c>
      <c r="F72" s="32" t="s">
        <v>116</v>
      </c>
      <c r="G72" s="61">
        <f>+'[1]PR-RAS'!$E$179/M44</f>
        <v>15182.163381777156</v>
      </c>
      <c r="H72" s="5"/>
      <c r="I72" s="59">
        <v>102098.3</v>
      </c>
      <c r="J72" s="57">
        <f t="shared" si="2"/>
        <v>672.4884815990489</v>
      </c>
      <c r="K72" s="57"/>
    </row>
    <row r="73" spans="2:11" x14ac:dyDescent="0.25">
      <c r="B73" s="8"/>
      <c r="C73" s="26"/>
      <c r="D73" s="8"/>
      <c r="E73" s="8">
        <v>3233</v>
      </c>
      <c r="F73" s="32" t="s">
        <v>117</v>
      </c>
      <c r="G73" s="61">
        <f>+'[1]PR-RAS'!$E$180/M44</f>
        <v>59.725263786581721</v>
      </c>
      <c r="H73" s="5"/>
      <c r="I73" s="59">
        <v>60</v>
      </c>
      <c r="J73" s="57">
        <f t="shared" si="2"/>
        <v>100.46000000000002</v>
      </c>
      <c r="K73" s="57"/>
    </row>
    <row r="74" spans="2:11" x14ac:dyDescent="0.25">
      <c r="B74" s="8"/>
      <c r="C74" s="26"/>
      <c r="D74" s="8"/>
      <c r="E74" s="8">
        <v>3234</v>
      </c>
      <c r="F74" s="32" t="s">
        <v>118</v>
      </c>
      <c r="G74" s="61">
        <f>+'[1]PR-RAS'!$E$181/M44</f>
        <v>12028.761032583448</v>
      </c>
      <c r="H74" s="5"/>
      <c r="I74" s="59">
        <v>13934.47</v>
      </c>
      <c r="J74" s="57">
        <f t="shared" si="2"/>
        <v>115.84293646082398</v>
      </c>
      <c r="K74" s="57"/>
    </row>
    <row r="75" spans="2:11" x14ac:dyDescent="0.25">
      <c r="B75" s="8"/>
      <c r="C75" s="26"/>
      <c r="D75" s="8"/>
      <c r="E75" s="8">
        <v>3235</v>
      </c>
      <c r="F75" s="32" t="s">
        <v>119</v>
      </c>
      <c r="G75" s="61">
        <f>+'[1]PR-RAS'!$E$182/M44</f>
        <v>195.91611918508195</v>
      </c>
      <c r="H75" s="5"/>
      <c r="I75" s="59">
        <v>35</v>
      </c>
      <c r="J75" s="57">
        <f t="shared" si="2"/>
        <v>17.864788331651006</v>
      </c>
      <c r="K75" s="57"/>
    </row>
    <row r="76" spans="2:11" x14ac:dyDescent="0.25">
      <c r="B76" s="8"/>
      <c r="C76" s="26"/>
      <c r="D76" s="8"/>
      <c r="E76" s="8">
        <v>3236</v>
      </c>
      <c r="F76" s="32" t="s">
        <v>120</v>
      </c>
      <c r="G76" s="61">
        <f>+'[1]PR-RAS'!$E$183/M44</f>
        <v>1775.8656845178843</v>
      </c>
      <c r="H76" s="5"/>
      <c r="I76" s="59">
        <v>4884.2700000000004</v>
      </c>
      <c r="J76" s="57">
        <f t="shared" si="2"/>
        <v>275.03600314941565</v>
      </c>
      <c r="K76" s="57"/>
    </row>
    <row r="77" spans="2:11" x14ac:dyDescent="0.25">
      <c r="B77" s="8"/>
      <c r="C77" s="26"/>
      <c r="D77" s="8"/>
      <c r="E77" s="8">
        <v>3237</v>
      </c>
      <c r="F77" s="32" t="s">
        <v>121</v>
      </c>
      <c r="G77" s="61">
        <f>+'[1]PR-RAS'!$E$184/M44</f>
        <v>1393.5669254761431</v>
      </c>
      <c r="H77" s="5"/>
      <c r="I77" s="59">
        <v>936.6</v>
      </c>
      <c r="J77" s="57">
        <f t="shared" si="2"/>
        <v>67.208828142931836</v>
      </c>
      <c r="K77" s="57"/>
    </row>
    <row r="78" spans="2:11" x14ac:dyDescent="0.25">
      <c r="B78" s="8"/>
      <c r="C78" s="26"/>
      <c r="D78" s="8"/>
      <c r="E78" s="8">
        <v>3238</v>
      </c>
      <c r="F78" s="32" t="s">
        <v>122</v>
      </c>
      <c r="G78" s="61">
        <f>+'[1]PR-RAS'!$E$185/M44</f>
        <v>4004.6320260136704</v>
      </c>
      <c r="H78" s="5"/>
      <c r="I78" s="59">
        <v>3873.23</v>
      </c>
      <c r="J78" s="57">
        <f t="shared" si="2"/>
        <v>96.718749059586585</v>
      </c>
      <c r="K78" s="57"/>
    </row>
    <row r="79" spans="2:11" x14ac:dyDescent="0.25">
      <c r="B79" s="8"/>
      <c r="C79" s="26"/>
      <c r="D79" s="8"/>
      <c r="E79" s="8">
        <v>3239</v>
      </c>
      <c r="F79" s="32" t="s">
        <v>123</v>
      </c>
      <c r="G79" s="61">
        <f>+'[1]PR-RAS'!$E$186/M44</f>
        <v>2826.2313358550668</v>
      </c>
      <c r="H79" s="5"/>
      <c r="I79" s="59">
        <v>6549.89</v>
      </c>
      <c r="J79" s="57">
        <f t="shared" si="2"/>
        <v>231.7534986221626</v>
      </c>
      <c r="K79" s="57"/>
    </row>
    <row r="80" spans="2:11" x14ac:dyDescent="0.25">
      <c r="B80" s="8"/>
      <c r="C80" s="26"/>
      <c r="D80" s="8">
        <v>324</v>
      </c>
      <c r="E80" s="8"/>
      <c r="F80" s="32" t="s">
        <v>124</v>
      </c>
      <c r="G80" s="61">
        <f>+G81</f>
        <v>153.46472891366381</v>
      </c>
      <c r="H80" s="5"/>
      <c r="I80" s="59">
        <v>2075.8000000000002</v>
      </c>
      <c r="J80" s="57">
        <f t="shared" si="2"/>
        <v>1352.6235081468158</v>
      </c>
      <c r="K80" s="57"/>
    </row>
    <row r="81" spans="2:11" x14ac:dyDescent="0.25">
      <c r="B81" s="8"/>
      <c r="C81" s="26"/>
      <c r="D81" s="8"/>
      <c r="E81" s="8">
        <v>3241</v>
      </c>
      <c r="F81" s="32" t="s">
        <v>124</v>
      </c>
      <c r="G81" s="61">
        <f>+'[1]PR-RAS'!$E$187/M44</f>
        <v>153.46472891366381</v>
      </c>
      <c r="H81" s="5"/>
      <c r="I81" s="59">
        <v>2075.8000000000002</v>
      </c>
      <c r="J81" s="57">
        <f t="shared" si="2"/>
        <v>1352.6235081468158</v>
      </c>
      <c r="K81" s="57"/>
    </row>
    <row r="82" spans="2:11" x14ac:dyDescent="0.25">
      <c r="B82" s="8"/>
      <c r="C82" s="26"/>
      <c r="D82" s="8">
        <v>329</v>
      </c>
      <c r="E82" s="8"/>
      <c r="F82" s="32" t="s">
        <v>125</v>
      </c>
      <c r="G82" s="61">
        <f>+G83+G84+G85+G86+G87+G88</f>
        <v>22565.180171212422</v>
      </c>
      <c r="H82" s="5"/>
      <c r="I82" s="59">
        <v>16943.060000000001</v>
      </c>
      <c r="J82" s="57">
        <f t="shared" si="2"/>
        <v>75.084975486325376</v>
      </c>
      <c r="K82" s="57"/>
    </row>
    <row r="83" spans="2:11" ht="25.5" x14ac:dyDescent="0.25">
      <c r="B83" s="8"/>
      <c r="C83" s="26"/>
      <c r="D83" s="8"/>
      <c r="E83" s="8">
        <v>3291</v>
      </c>
      <c r="F83" s="32" t="s">
        <v>126</v>
      </c>
      <c r="G83" s="61">
        <f>+'[1]PR-RAS'!$E$189/M44</f>
        <v>6100.4432941801042</v>
      </c>
      <c r="H83" s="5"/>
      <c r="I83" s="59">
        <v>4236.28</v>
      </c>
      <c r="J83" s="57">
        <f t="shared" si="2"/>
        <v>69.442166670764095</v>
      </c>
      <c r="K83" s="57"/>
    </row>
    <row r="84" spans="2:11" x14ac:dyDescent="0.25">
      <c r="B84" s="8"/>
      <c r="C84" s="26"/>
      <c r="D84" s="8"/>
      <c r="E84" s="8">
        <v>3293</v>
      </c>
      <c r="F84" s="32" t="s">
        <v>127</v>
      </c>
      <c r="G84" s="61">
        <f>+'[1]PR-RAS'!$E$191/M44</f>
        <v>195.77941469241486</v>
      </c>
      <c r="H84" s="5"/>
      <c r="I84" s="59">
        <v>680.07</v>
      </c>
      <c r="J84" s="57">
        <f t="shared" si="2"/>
        <v>347.36542708968892</v>
      </c>
      <c r="K84" s="57"/>
    </row>
    <row r="85" spans="2:11" x14ac:dyDescent="0.25">
      <c r="B85" s="8"/>
      <c r="C85" s="26"/>
      <c r="D85" s="8"/>
      <c r="E85" s="8">
        <v>3294</v>
      </c>
      <c r="F85" s="32" t="s">
        <v>128</v>
      </c>
      <c r="G85" s="61">
        <f>+'[1]PR-RAS'!$E$192/M44</f>
        <v>33.180702103656515</v>
      </c>
      <c r="H85" s="5"/>
      <c r="I85" s="59">
        <v>59</v>
      </c>
      <c r="J85" s="57">
        <f t="shared" si="2"/>
        <v>177.8142</v>
      </c>
      <c r="K85" s="57"/>
    </row>
    <row r="86" spans="2:11" x14ac:dyDescent="0.25">
      <c r="B86" s="8"/>
      <c r="C86" s="26"/>
      <c r="D86" s="8"/>
      <c r="E86" s="8">
        <v>3295</v>
      </c>
      <c r="F86" s="32" t="s">
        <v>129</v>
      </c>
      <c r="G86" s="61">
        <f>+'[1]PR-RAS'!$E$193/M44</f>
        <v>1380.3172075121108</v>
      </c>
      <c r="H86" s="5"/>
      <c r="I86" s="59">
        <v>945.42</v>
      </c>
      <c r="J86" s="57">
        <f t="shared" si="2"/>
        <v>68.492951826923075</v>
      </c>
      <c r="K86" s="57"/>
    </row>
    <row r="87" spans="2:11" x14ac:dyDescent="0.25">
      <c r="B87" s="8"/>
      <c r="C87" s="26"/>
      <c r="D87" s="8"/>
      <c r="E87" s="8" t="s">
        <v>130</v>
      </c>
      <c r="F87" s="32" t="s">
        <v>131</v>
      </c>
      <c r="G87" s="61">
        <f>+'[1]PR-RAS'!$E$194/M44</f>
        <v>8192.7254628707942</v>
      </c>
      <c r="H87" s="5"/>
      <c r="I87" s="59">
        <v>1420.55</v>
      </c>
      <c r="J87" s="57">
        <f t="shared" si="2"/>
        <v>17.339162729642212</v>
      </c>
      <c r="K87" s="57"/>
    </row>
    <row r="88" spans="2:11" x14ac:dyDescent="0.25">
      <c r="B88" s="8"/>
      <c r="C88" s="26"/>
      <c r="D88" s="8"/>
      <c r="E88" s="8">
        <v>3299</v>
      </c>
      <c r="F88" s="32" t="s">
        <v>132</v>
      </c>
      <c r="G88" s="61">
        <f>+'[1]PR-RAS'!$E$195/M44</f>
        <v>6662.7340898533412</v>
      </c>
      <c r="H88" s="5"/>
      <c r="I88" s="59">
        <v>9601.74</v>
      </c>
      <c r="J88" s="57">
        <f t="shared" si="2"/>
        <v>144.11110920098795</v>
      </c>
      <c r="K88" s="57"/>
    </row>
    <row r="89" spans="2:11" x14ac:dyDescent="0.25">
      <c r="B89" s="8"/>
      <c r="C89" s="26">
        <v>34</v>
      </c>
      <c r="D89" s="26"/>
      <c r="E89" s="26"/>
      <c r="F89" s="45" t="s">
        <v>133</v>
      </c>
      <c r="G89" s="60">
        <f>+G90</f>
        <v>10804.444886853806</v>
      </c>
      <c r="H89" s="46">
        <v>3700</v>
      </c>
      <c r="I89" s="58">
        <v>1649.93</v>
      </c>
      <c r="J89" s="57">
        <f t="shared" si="2"/>
        <v>15.270844705844489</v>
      </c>
      <c r="K89" s="57">
        <f t="shared" si="3"/>
        <v>44.592702702702702</v>
      </c>
    </row>
    <row r="90" spans="2:11" x14ac:dyDescent="0.25">
      <c r="B90" s="8"/>
      <c r="C90" s="26"/>
      <c r="D90" s="8">
        <v>343</v>
      </c>
      <c r="E90" s="8"/>
      <c r="F90" s="32" t="s">
        <v>134</v>
      </c>
      <c r="G90" s="61">
        <f>+G91+G92</f>
        <v>10804.444886853806</v>
      </c>
      <c r="H90" s="5"/>
      <c r="I90" s="59">
        <v>1649.93</v>
      </c>
      <c r="J90" s="57">
        <f t="shared" si="2"/>
        <v>15.270844705844489</v>
      </c>
      <c r="K90" s="57"/>
    </row>
    <row r="91" spans="2:11" x14ac:dyDescent="0.25">
      <c r="B91" s="8"/>
      <c r="C91" s="26"/>
      <c r="D91" s="8"/>
      <c r="E91" s="8">
        <v>3431</v>
      </c>
      <c r="F91" s="32" t="s">
        <v>135</v>
      </c>
      <c r="G91" s="61">
        <f>+'[1]PR-RAS'!$E$211/M44</f>
        <v>738.112681664344</v>
      </c>
      <c r="H91" s="5"/>
      <c r="I91" s="59">
        <v>810.71</v>
      </c>
      <c r="J91" s="57">
        <f t="shared" si="2"/>
        <v>109.83553326464448</v>
      </c>
      <c r="K91" s="57"/>
    </row>
    <row r="92" spans="2:11" x14ac:dyDescent="0.25">
      <c r="B92" s="8"/>
      <c r="C92" s="26"/>
      <c r="D92" s="8"/>
      <c r="E92" s="8">
        <v>3433</v>
      </c>
      <c r="F92" s="32" t="s">
        <v>136</v>
      </c>
      <c r="G92" s="61">
        <f>+'[1]PR-RAS'!$E$213/M44</f>
        <v>10066.332205189461</v>
      </c>
      <c r="H92" s="5"/>
      <c r="I92" s="59">
        <v>839.22</v>
      </c>
      <c r="J92" s="57">
        <f t="shared" si="2"/>
        <v>8.3368995071249472</v>
      </c>
      <c r="K92" s="57"/>
    </row>
    <row r="93" spans="2:11" ht="25.5" x14ac:dyDescent="0.25">
      <c r="B93" s="26"/>
      <c r="C93" s="26">
        <v>37</v>
      </c>
      <c r="D93" s="26"/>
      <c r="E93" s="26"/>
      <c r="F93" s="45" t="s">
        <v>137</v>
      </c>
      <c r="G93" s="60">
        <f>+G94</f>
        <v>796.33685048775624</v>
      </c>
      <c r="H93" s="46">
        <v>1790</v>
      </c>
      <c r="I93" s="58">
        <v>800</v>
      </c>
      <c r="J93" s="57">
        <f t="shared" si="2"/>
        <v>100.46000000000002</v>
      </c>
      <c r="K93" s="57">
        <f t="shared" si="3"/>
        <v>44.692737430167597</v>
      </c>
    </row>
    <row r="94" spans="2:11" ht="25.5" x14ac:dyDescent="0.25">
      <c r="B94" s="8"/>
      <c r="C94" s="26"/>
      <c r="D94" s="8">
        <v>372</v>
      </c>
      <c r="E94" s="8"/>
      <c r="F94" s="32" t="s">
        <v>138</v>
      </c>
      <c r="G94" s="61">
        <f>+G95</f>
        <v>796.33685048775624</v>
      </c>
      <c r="H94" s="5"/>
      <c r="I94" s="59">
        <v>800</v>
      </c>
      <c r="J94" s="57">
        <f t="shared" si="2"/>
        <v>100.46000000000002</v>
      </c>
      <c r="K94" s="57"/>
    </row>
    <row r="95" spans="2:11" x14ac:dyDescent="0.25">
      <c r="B95" s="8"/>
      <c r="C95" s="26"/>
      <c r="D95" s="8"/>
      <c r="E95" s="8">
        <v>3721</v>
      </c>
      <c r="F95" s="32" t="s">
        <v>139</v>
      </c>
      <c r="G95" s="61">
        <f>+'[1]PR-RAS'!$E$260/M44</f>
        <v>796.33685048775624</v>
      </c>
      <c r="H95" s="5"/>
      <c r="I95" s="59">
        <v>800</v>
      </c>
      <c r="J95" s="57">
        <f t="shared" si="2"/>
        <v>100.46000000000002</v>
      </c>
      <c r="K95" s="57"/>
    </row>
    <row r="96" spans="2:11" x14ac:dyDescent="0.25">
      <c r="B96" s="26"/>
      <c r="C96" s="26">
        <v>38</v>
      </c>
      <c r="D96" s="26"/>
      <c r="E96" s="26"/>
      <c r="F96" s="45" t="s">
        <v>157</v>
      </c>
      <c r="G96" s="60">
        <v>0</v>
      </c>
      <c r="H96" s="46">
        <v>1840</v>
      </c>
      <c r="I96" s="58">
        <v>2317.19</v>
      </c>
      <c r="J96" s="57"/>
      <c r="K96" s="57">
        <f t="shared" si="3"/>
        <v>125.93423913043478</v>
      </c>
    </row>
    <row r="97" spans="2:11" x14ac:dyDescent="0.25">
      <c r="B97" s="26"/>
      <c r="C97" s="26"/>
      <c r="D97" s="8">
        <v>381</v>
      </c>
      <c r="E97" s="8"/>
      <c r="F97" s="32" t="s">
        <v>88</v>
      </c>
      <c r="G97" s="61">
        <v>0</v>
      </c>
      <c r="H97" s="5"/>
      <c r="I97" s="63">
        <v>1839.83</v>
      </c>
      <c r="J97" s="57"/>
      <c r="K97" s="57"/>
    </row>
    <row r="98" spans="2:11" x14ac:dyDescent="0.25">
      <c r="B98" s="26"/>
      <c r="C98" s="26"/>
      <c r="D98" s="8"/>
      <c r="E98" s="8">
        <v>3811</v>
      </c>
      <c r="F98" s="32" t="s">
        <v>159</v>
      </c>
      <c r="G98" s="61">
        <v>0</v>
      </c>
      <c r="H98" s="5"/>
      <c r="I98" s="63">
        <v>0</v>
      </c>
      <c r="J98" s="57"/>
      <c r="K98" s="57"/>
    </row>
    <row r="99" spans="2:11" x14ac:dyDescent="0.25">
      <c r="B99" s="26"/>
      <c r="C99" s="26"/>
      <c r="D99" s="8"/>
      <c r="E99" s="8">
        <v>3812</v>
      </c>
      <c r="F99" s="32" t="s">
        <v>160</v>
      </c>
      <c r="G99" s="61">
        <v>0</v>
      </c>
      <c r="H99" s="5"/>
      <c r="I99" s="63">
        <v>1839.83</v>
      </c>
      <c r="J99" s="57"/>
      <c r="K99" s="57"/>
    </row>
    <row r="100" spans="2:11" x14ac:dyDescent="0.25">
      <c r="B100" s="26"/>
      <c r="C100" s="26"/>
      <c r="D100" s="8">
        <v>382</v>
      </c>
      <c r="E100" s="8"/>
      <c r="F100" s="32" t="s">
        <v>89</v>
      </c>
      <c r="G100" s="61">
        <v>0</v>
      </c>
      <c r="H100" s="5"/>
      <c r="I100" s="63">
        <v>477.36</v>
      </c>
      <c r="J100" s="57"/>
      <c r="K100" s="57"/>
    </row>
    <row r="101" spans="2:11" x14ac:dyDescent="0.25">
      <c r="B101" s="26"/>
      <c r="C101" s="26"/>
      <c r="D101" s="8"/>
      <c r="E101" s="8">
        <v>3822</v>
      </c>
      <c r="F101" s="32" t="s">
        <v>161</v>
      </c>
      <c r="G101" s="61">
        <v>0</v>
      </c>
      <c r="H101" s="5"/>
      <c r="I101" s="63">
        <v>477.36</v>
      </c>
      <c r="J101" s="57"/>
      <c r="K101" s="57"/>
    </row>
    <row r="102" spans="2:11" x14ac:dyDescent="0.25">
      <c r="B102" s="10">
        <v>4</v>
      </c>
      <c r="C102" s="11"/>
      <c r="D102" s="11"/>
      <c r="E102" s="11"/>
      <c r="F102" s="24" t="s">
        <v>6</v>
      </c>
      <c r="G102" s="60">
        <f>+G103</f>
        <v>22808.674762757975</v>
      </c>
      <c r="H102" s="46">
        <v>85900</v>
      </c>
      <c r="I102" s="58">
        <v>64630.43</v>
      </c>
      <c r="J102" s="57">
        <f t="shared" si="2"/>
        <v>283.35898807031361</v>
      </c>
      <c r="K102" s="57">
        <f t="shared" si="3"/>
        <v>75.239150174621656</v>
      </c>
    </row>
    <row r="103" spans="2:11" ht="25.5" x14ac:dyDescent="0.25">
      <c r="B103" s="12"/>
      <c r="C103" s="7">
        <v>42</v>
      </c>
      <c r="D103" s="7"/>
      <c r="E103" s="7"/>
      <c r="F103" s="24" t="s">
        <v>140</v>
      </c>
      <c r="G103" s="60">
        <f>+G104+G108</f>
        <v>22808.674762757975</v>
      </c>
      <c r="H103" s="46">
        <v>85900</v>
      </c>
      <c r="I103" s="58">
        <v>64630.43</v>
      </c>
      <c r="J103" s="57">
        <f t="shared" si="2"/>
        <v>283.35898807031361</v>
      </c>
      <c r="K103" s="57">
        <f t="shared" si="3"/>
        <v>75.239150174621656</v>
      </c>
    </row>
    <row r="104" spans="2:11" x14ac:dyDescent="0.25">
      <c r="B104" s="12"/>
      <c r="C104" s="12"/>
      <c r="D104" s="8">
        <v>422</v>
      </c>
      <c r="E104" s="8"/>
      <c r="F104" s="8" t="s">
        <v>141</v>
      </c>
      <c r="G104" s="61">
        <f>+G105+G106+G107</f>
        <v>18800.764483376464</v>
      </c>
      <c r="H104" s="5"/>
      <c r="I104" s="59">
        <v>19046.8</v>
      </c>
      <c r="J104" s="57">
        <f t="shared" si="2"/>
        <v>101.30864634170105</v>
      </c>
      <c r="K104" s="57"/>
    </row>
    <row r="105" spans="2:11" x14ac:dyDescent="0.25">
      <c r="B105" s="12"/>
      <c r="C105" s="12"/>
      <c r="D105" s="8"/>
      <c r="E105" s="8">
        <v>4221</v>
      </c>
      <c r="F105" s="8" t="s">
        <v>97</v>
      </c>
      <c r="G105" s="61">
        <f>+'[1]PR-RAS'!$E$370/M44</f>
        <v>17068.976043533079</v>
      </c>
      <c r="H105" s="5"/>
      <c r="I105" s="59">
        <v>17299.259999999998</v>
      </c>
      <c r="J105" s="57">
        <f t="shared" si="2"/>
        <v>101.34913749881423</v>
      </c>
      <c r="K105" s="57"/>
    </row>
    <row r="106" spans="2:11" x14ac:dyDescent="0.25">
      <c r="B106" s="31"/>
      <c r="C106" s="50"/>
      <c r="D106" s="48"/>
      <c r="E106" s="49">
        <v>4226</v>
      </c>
      <c r="F106" s="48" t="s">
        <v>142</v>
      </c>
      <c r="G106" s="61">
        <f>+'[1]PR-RAS'!$E$375/M44</f>
        <v>1206.4848364191387</v>
      </c>
      <c r="H106" s="48"/>
      <c r="I106" s="62">
        <v>1747.54</v>
      </c>
      <c r="J106" s="57">
        <f t="shared" si="2"/>
        <v>144.84558340465509</v>
      </c>
      <c r="K106" s="57"/>
    </row>
    <row r="107" spans="2:11" x14ac:dyDescent="0.25">
      <c r="B107" s="31"/>
      <c r="C107" s="50"/>
      <c r="D107" s="48"/>
      <c r="E107" s="49">
        <v>4227</v>
      </c>
      <c r="F107" s="48" t="s">
        <v>143</v>
      </c>
      <c r="G107" s="61">
        <f>+'[1]PR-RAS'!$E$376/M44</f>
        <v>525.30360342424842</v>
      </c>
      <c r="H107" s="48"/>
      <c r="I107" s="62">
        <v>0</v>
      </c>
      <c r="J107" s="57">
        <f t="shared" si="2"/>
        <v>0</v>
      </c>
      <c r="K107" s="57"/>
    </row>
    <row r="108" spans="2:11" x14ac:dyDescent="0.25">
      <c r="B108" s="31"/>
      <c r="C108" s="48"/>
      <c r="D108" s="49">
        <v>424</v>
      </c>
      <c r="E108" s="48"/>
      <c r="F108" s="48" t="s">
        <v>144</v>
      </c>
      <c r="G108" s="61">
        <f>+G109</f>
        <v>4007.9102793815114</v>
      </c>
      <c r="H108" s="48"/>
      <c r="I108" s="62">
        <v>45583.63</v>
      </c>
      <c r="J108" s="57">
        <f t="shared" si="2"/>
        <v>1137.341577592259</v>
      </c>
      <c r="K108" s="57"/>
    </row>
    <row r="109" spans="2:11" x14ac:dyDescent="0.25">
      <c r="B109" s="31"/>
      <c r="C109" s="48"/>
      <c r="D109" s="49"/>
      <c r="E109" s="48">
        <v>4241</v>
      </c>
      <c r="F109" s="48" t="s">
        <v>145</v>
      </c>
      <c r="G109" s="61">
        <f>+'[1]PR-RAS'!$E$384/M44</f>
        <v>4007.9102793815114</v>
      </c>
      <c r="H109" s="48"/>
      <c r="I109" s="62">
        <v>45583.63</v>
      </c>
      <c r="J109" s="57">
        <f t="shared" si="2"/>
        <v>1137.341577592259</v>
      </c>
      <c r="K109" s="57"/>
    </row>
  </sheetData>
  <mergeCells count="7">
    <mergeCell ref="B4:K4"/>
    <mergeCell ref="B2:K2"/>
    <mergeCell ref="B43:F43"/>
    <mergeCell ref="B44:F44"/>
    <mergeCell ref="B8:F8"/>
    <mergeCell ref="B9:F9"/>
    <mergeCell ref="B6:K6"/>
  </mergeCells>
  <pageMargins left="0.7" right="0.7" top="0.75" bottom="0.75" header="0.3" footer="0.3"/>
  <pageSetup paperSize="9" scale="63" fitToHeight="0" orientation="landscape" r:id="rId1"/>
  <ignoredErrors>
    <ignoredError sqref="G17 G20 G95" formula="1"/>
    <ignoredError sqref="E8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I5" sqref="I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86" t="s">
        <v>39</v>
      </c>
      <c r="C2" s="86"/>
      <c r="D2" s="86"/>
      <c r="E2" s="86"/>
      <c r="F2" s="86"/>
      <c r="G2" s="86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72</v>
      </c>
      <c r="D4" s="39" t="s">
        <v>52</v>
      </c>
      <c r="E4" s="39" t="s">
        <v>73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155</v>
      </c>
      <c r="G5" s="40" t="s">
        <v>156</v>
      </c>
      <c r="I5" s="75">
        <v>7.5345000000000004</v>
      </c>
    </row>
    <row r="6" spans="2:9" x14ac:dyDescent="0.25">
      <c r="B6" s="7" t="s">
        <v>38</v>
      </c>
      <c r="C6" s="60">
        <f>+C7+C10+C12+C14+C17</f>
        <v>1419096.450992103</v>
      </c>
      <c r="D6" s="46">
        <v>1643630</v>
      </c>
      <c r="E6" s="58">
        <v>1604880.92</v>
      </c>
      <c r="F6" s="57">
        <f>(E6/C6)*100</f>
        <v>113.09174361460867</v>
      </c>
      <c r="G6" s="57">
        <f>(E6/D6)*100</f>
        <v>97.642469412215632</v>
      </c>
    </row>
    <row r="7" spans="2:9" x14ac:dyDescent="0.25">
      <c r="B7" s="7" t="s">
        <v>36</v>
      </c>
      <c r="C7" s="60">
        <f>+C8+C9</f>
        <v>153361.2051231004</v>
      </c>
      <c r="D7" s="46">
        <v>254910</v>
      </c>
      <c r="E7" s="58">
        <v>261806.86</v>
      </c>
      <c r="F7" s="57">
        <f t="shared" ref="F7:F33" si="0">(E7/C7)*100</f>
        <v>170.71257348939852</v>
      </c>
      <c r="G7" s="57">
        <f t="shared" ref="G7:G33" si="1">(E7/D7)*100</f>
        <v>102.70560590012161</v>
      </c>
    </row>
    <row r="8" spans="2:9" x14ac:dyDescent="0.25">
      <c r="B8" s="35" t="s">
        <v>35</v>
      </c>
      <c r="C8" s="61">
        <f>+'[2]sve_za ŠO'!$H$20/I5</f>
        <v>38407.202866812659</v>
      </c>
      <c r="D8" s="5">
        <v>117410</v>
      </c>
      <c r="E8" s="59">
        <v>83488.75</v>
      </c>
      <c r="F8" s="57">
        <f t="shared" si="0"/>
        <v>217.37784521700206</v>
      </c>
      <c r="G8" s="57">
        <f t="shared" si="1"/>
        <v>71.10872157397155</v>
      </c>
    </row>
    <row r="9" spans="2:9" x14ac:dyDescent="0.25">
      <c r="B9" s="34" t="s">
        <v>34</v>
      </c>
      <c r="C9" s="61">
        <f>+'[2]sve_za ŠO'!$H$23/I5</f>
        <v>114954.00225628774</v>
      </c>
      <c r="D9" s="5">
        <v>137500</v>
      </c>
      <c r="E9" s="59">
        <v>178318.11</v>
      </c>
      <c r="F9" s="57">
        <f t="shared" si="0"/>
        <v>155.12127155211454</v>
      </c>
      <c r="G9" s="57">
        <f t="shared" si="1"/>
        <v>129.68589818181817</v>
      </c>
    </row>
    <row r="10" spans="2:9" x14ac:dyDescent="0.25">
      <c r="B10" s="7" t="s">
        <v>31</v>
      </c>
      <c r="C10" s="60">
        <f>+C11</f>
        <v>61722.979627048902</v>
      </c>
      <c r="D10" s="46">
        <v>53800</v>
      </c>
      <c r="E10" s="58">
        <v>60170.400000000001</v>
      </c>
      <c r="F10" s="57">
        <f t="shared" si="0"/>
        <v>97.484600328062399</v>
      </c>
      <c r="G10" s="57">
        <f t="shared" si="1"/>
        <v>111.84089219330855</v>
      </c>
    </row>
    <row r="11" spans="2:9" x14ac:dyDescent="0.25">
      <c r="B11" s="33" t="s">
        <v>30</v>
      </c>
      <c r="C11" s="61">
        <f>+'[2]sve_za ŠO'!$H$25/I5</f>
        <v>61722.979627048902</v>
      </c>
      <c r="D11" s="5">
        <v>53800</v>
      </c>
      <c r="E11" s="63">
        <v>60170.400000000001</v>
      </c>
      <c r="F11" s="57">
        <f t="shared" si="0"/>
        <v>97.484600328062399</v>
      </c>
      <c r="G11" s="57">
        <f t="shared" si="1"/>
        <v>111.84089219330855</v>
      </c>
    </row>
    <row r="12" spans="2:9" x14ac:dyDescent="0.25">
      <c r="B12" s="7" t="s">
        <v>146</v>
      </c>
      <c r="C12" s="60">
        <f>+C13</f>
        <v>1938.8904373216535</v>
      </c>
      <c r="D12" s="46">
        <v>4500</v>
      </c>
      <c r="E12" s="58">
        <v>12327.33</v>
      </c>
      <c r="F12" s="57">
        <f t="shared" si="0"/>
        <v>635.79301659916064</v>
      </c>
      <c r="G12" s="57">
        <f t="shared" si="1"/>
        <v>273.94066666666663</v>
      </c>
    </row>
    <row r="13" spans="2:9" x14ac:dyDescent="0.25">
      <c r="B13" s="33" t="s">
        <v>147</v>
      </c>
      <c r="C13" s="61">
        <f>+'[2]sve_za ŠO'!$H$30/I5</f>
        <v>1938.8904373216535</v>
      </c>
      <c r="D13" s="5">
        <v>4500</v>
      </c>
      <c r="E13" s="63">
        <v>12327.33</v>
      </c>
      <c r="F13" s="57">
        <f t="shared" si="0"/>
        <v>635.79301659916064</v>
      </c>
      <c r="G13" s="57">
        <f t="shared" si="1"/>
        <v>273.94066666666663</v>
      </c>
    </row>
    <row r="14" spans="2:9" x14ac:dyDescent="0.25">
      <c r="B14" s="7" t="s">
        <v>148</v>
      </c>
      <c r="C14" s="60">
        <f>+C15+C16</f>
        <v>1199847.8346273806</v>
      </c>
      <c r="D14" s="46">
        <v>1329020</v>
      </c>
      <c r="E14" s="58">
        <v>1268252.07</v>
      </c>
      <c r="F14" s="57">
        <f t="shared" si="0"/>
        <v>105.70107586966333</v>
      </c>
      <c r="G14" s="57">
        <f t="shared" si="1"/>
        <v>95.427613579931077</v>
      </c>
    </row>
    <row r="15" spans="2:9" x14ac:dyDescent="0.25">
      <c r="B15" s="33" t="s">
        <v>149</v>
      </c>
      <c r="C15" s="61">
        <f>+'[2]sve_za ŠO'!$H$32/I5</f>
        <v>1172568.029729909</v>
      </c>
      <c r="D15" s="5">
        <v>1329020</v>
      </c>
      <c r="E15" s="59">
        <v>1266459.26</v>
      </c>
      <c r="F15" s="57">
        <f t="shared" si="0"/>
        <v>108.00731624004094</v>
      </c>
      <c r="G15" s="57">
        <f t="shared" si="1"/>
        <v>95.292716437675878</v>
      </c>
    </row>
    <row r="16" spans="2:9" ht="25.5" x14ac:dyDescent="0.25">
      <c r="B16" s="33" t="s">
        <v>150</v>
      </c>
      <c r="C16" s="61">
        <f>+'[2]sve_za ŠO'!$H$35/I5</f>
        <v>27279.804897471629</v>
      </c>
      <c r="D16" s="5">
        <v>0</v>
      </c>
      <c r="E16" s="59">
        <v>1792.81</v>
      </c>
      <c r="F16" s="57">
        <f t="shared" si="0"/>
        <v>6.571931165703325</v>
      </c>
      <c r="G16" s="57"/>
    </row>
    <row r="17" spans="2:7" x14ac:dyDescent="0.25">
      <c r="B17" s="7" t="s">
        <v>152</v>
      </c>
      <c r="C17" s="60">
        <f>+C18</f>
        <v>2225.5411772513107</v>
      </c>
      <c r="D17" s="46">
        <v>1400</v>
      </c>
      <c r="E17" s="58">
        <v>1846.9</v>
      </c>
      <c r="F17" s="57">
        <f t="shared" si="0"/>
        <v>82.986557107024311</v>
      </c>
      <c r="G17" s="57">
        <f t="shared" si="1"/>
        <v>131.92142857142858</v>
      </c>
    </row>
    <row r="18" spans="2:7" x14ac:dyDescent="0.25">
      <c r="B18" s="33" t="s">
        <v>151</v>
      </c>
      <c r="C18" s="61">
        <f>+'[2]sve_za ŠO'!$H$37/I5</f>
        <v>2225.5411772513107</v>
      </c>
      <c r="D18" s="5">
        <v>1400</v>
      </c>
      <c r="E18" s="63">
        <v>1846.9</v>
      </c>
      <c r="F18" s="57">
        <f t="shared" si="0"/>
        <v>82.986557107024311</v>
      </c>
      <c r="G18" s="57">
        <f t="shared" si="1"/>
        <v>131.92142857142858</v>
      </c>
    </row>
    <row r="19" spans="2:7" ht="38.25" x14ac:dyDescent="0.25">
      <c r="B19" s="7" t="s">
        <v>164</v>
      </c>
      <c r="C19" s="60"/>
      <c r="D19" s="46"/>
      <c r="E19" s="58">
        <v>477.36</v>
      </c>
      <c r="F19" s="57"/>
      <c r="G19" s="57"/>
    </row>
    <row r="20" spans="2:7" ht="25.5" x14ac:dyDescent="0.25">
      <c r="B20" s="12" t="s">
        <v>165</v>
      </c>
      <c r="C20" s="61"/>
      <c r="D20" s="5"/>
      <c r="E20" s="63">
        <v>477.36</v>
      </c>
      <c r="F20" s="57"/>
      <c r="G20" s="57"/>
    </row>
    <row r="21" spans="2:7" ht="15.75" customHeight="1" x14ac:dyDescent="0.25">
      <c r="B21" s="7" t="s">
        <v>37</v>
      </c>
      <c r="C21" s="60">
        <f>+C22+C25+C27+C29+C32</f>
        <v>1373933.0838144533</v>
      </c>
      <c r="D21" s="46">
        <v>1680930</v>
      </c>
      <c r="E21" s="58">
        <v>1676158.39</v>
      </c>
      <c r="F21" s="57">
        <f t="shared" si="0"/>
        <v>121.9970906695454</v>
      </c>
      <c r="G21" s="57">
        <f t="shared" si="1"/>
        <v>99.716132736044926</v>
      </c>
    </row>
    <row r="22" spans="2:7" ht="15.75" customHeight="1" x14ac:dyDescent="0.25">
      <c r="B22" s="7" t="s">
        <v>36</v>
      </c>
      <c r="C22" s="60">
        <f>+C23+C24</f>
        <v>155349.81617891035</v>
      </c>
      <c r="D22" s="46">
        <v>254910</v>
      </c>
      <c r="E22" s="58">
        <v>236609.12</v>
      </c>
      <c r="F22" s="57">
        <f t="shared" si="0"/>
        <v>152.30730606562577</v>
      </c>
      <c r="G22" s="57">
        <f t="shared" si="1"/>
        <v>92.820650425640423</v>
      </c>
    </row>
    <row r="23" spans="2:7" x14ac:dyDescent="0.25">
      <c r="B23" s="35" t="s">
        <v>35</v>
      </c>
      <c r="C23" s="61">
        <f>('[2]sve_za ŠO'!$H$46+'[2]sve_za ŠO'!$H$125+'[2]sve_za ŠO'!$H$134+'[2]sve_za ŠO'!$H$143+'[2]sve_za ŠO'!$H$166)/I5</f>
        <v>31248.062910611181</v>
      </c>
      <c r="D23" s="5">
        <v>117410</v>
      </c>
      <c r="E23" s="59">
        <v>111700.97</v>
      </c>
      <c r="F23" s="57">
        <f t="shared" si="0"/>
        <v>357.46526214931777</v>
      </c>
      <c r="G23" s="57">
        <f t="shared" si="1"/>
        <v>95.13752661613151</v>
      </c>
    </row>
    <row r="24" spans="2:7" x14ac:dyDescent="0.25">
      <c r="B24" s="34" t="s">
        <v>34</v>
      </c>
      <c r="C24" s="61">
        <f>('[2]sve_za ŠO'!$H$51+'[2]sve_za ŠO'!$H$148)/I5</f>
        <v>124101.75326829916</v>
      </c>
      <c r="D24" s="5">
        <v>137500</v>
      </c>
      <c r="E24" s="59">
        <v>124908.15</v>
      </c>
      <c r="F24" s="57">
        <f t="shared" si="0"/>
        <v>100.64978673585495</v>
      </c>
      <c r="G24" s="57">
        <f t="shared" si="1"/>
        <v>90.842290909090906</v>
      </c>
    </row>
    <row r="25" spans="2:7" x14ac:dyDescent="0.25">
      <c r="B25" s="7" t="s">
        <v>31</v>
      </c>
      <c r="C25" s="60">
        <f>+C26</f>
        <v>45118.493596124499</v>
      </c>
      <c r="D25" s="46">
        <v>71200</v>
      </c>
      <c r="E25" s="58">
        <v>74318.95</v>
      </c>
      <c r="F25" s="57">
        <f t="shared" si="0"/>
        <v>164.71948435437946</v>
      </c>
      <c r="G25" s="57">
        <f t="shared" si="1"/>
        <v>104.38054775280898</v>
      </c>
    </row>
    <row r="26" spans="2:7" x14ac:dyDescent="0.25">
      <c r="B26" s="33" t="s">
        <v>30</v>
      </c>
      <c r="C26" s="61">
        <f>('[2]sve_za ŠO'!$H$74+'[2]sve_za ŠO'!$H$151)/I5</f>
        <v>45118.493596124499</v>
      </c>
      <c r="D26" s="5">
        <v>71200</v>
      </c>
      <c r="E26" s="63">
        <v>74318.95</v>
      </c>
      <c r="F26" s="57">
        <f t="shared" si="0"/>
        <v>164.71948435437946</v>
      </c>
      <c r="G26" s="57">
        <f t="shared" si="1"/>
        <v>104.38054775280898</v>
      </c>
    </row>
    <row r="27" spans="2:7" x14ac:dyDescent="0.25">
      <c r="B27" s="7" t="s">
        <v>146</v>
      </c>
      <c r="C27" s="60">
        <f>+C28</f>
        <v>1938.8904373216535</v>
      </c>
      <c r="D27" s="46">
        <v>4500</v>
      </c>
      <c r="E27" s="58">
        <v>78778.080000000002</v>
      </c>
      <c r="F27" s="57">
        <f t="shared" si="0"/>
        <v>4063.0495918491683</v>
      </c>
      <c r="G27" s="57">
        <f t="shared" si="1"/>
        <v>1750.6240000000003</v>
      </c>
    </row>
    <row r="28" spans="2:7" x14ac:dyDescent="0.25">
      <c r="B28" s="33" t="s">
        <v>147</v>
      </c>
      <c r="C28" s="61">
        <f>+'[2]sve_za ŠO'!$H$103/I5</f>
        <v>1938.8904373216535</v>
      </c>
      <c r="D28" s="31">
        <v>4500</v>
      </c>
      <c r="E28" s="63">
        <v>78777.08</v>
      </c>
      <c r="F28" s="57">
        <f t="shared" si="0"/>
        <v>4062.9980159591264</v>
      </c>
      <c r="G28" s="57">
        <f t="shared" si="1"/>
        <v>1750.6017777777779</v>
      </c>
    </row>
    <row r="29" spans="2:7" x14ac:dyDescent="0.25">
      <c r="B29" s="7" t="s">
        <v>148</v>
      </c>
      <c r="C29" s="60">
        <f>+C30+C31</f>
        <v>1169300.3424248456</v>
      </c>
      <c r="D29" s="55">
        <v>1348920</v>
      </c>
      <c r="E29" s="58">
        <v>1284127.98</v>
      </c>
      <c r="F29" s="57">
        <f t="shared" si="0"/>
        <v>109.82020045739745</v>
      </c>
      <c r="G29" s="57">
        <f t="shared" si="1"/>
        <v>95.196748509919047</v>
      </c>
    </row>
    <row r="30" spans="2:7" x14ac:dyDescent="0.25">
      <c r="B30" s="33" t="s">
        <v>149</v>
      </c>
      <c r="C30" s="61">
        <f>('[2]sve_za ŠO'!$H$105+'[2]sve_za ŠO'!$H$156)/I5</f>
        <v>1167101.1029265379</v>
      </c>
      <c r="D30" s="31">
        <v>1333220</v>
      </c>
      <c r="E30" s="59">
        <v>1263159.94</v>
      </c>
      <c r="F30" s="57">
        <f t="shared" si="0"/>
        <v>108.23054976407715</v>
      </c>
      <c r="G30" s="57">
        <f t="shared" si="1"/>
        <v>94.745048829150463</v>
      </c>
    </row>
    <row r="31" spans="2:7" ht="25.5" x14ac:dyDescent="0.25">
      <c r="B31" s="33" t="s">
        <v>150</v>
      </c>
      <c r="C31" s="61">
        <f>('[2]sve_za ŠO'!$H$119+'[2]sve_za ŠO'!$H$163)/I5</f>
        <v>2199.2394983077838</v>
      </c>
      <c r="D31" s="31">
        <v>15700</v>
      </c>
      <c r="E31" s="59">
        <v>20968.04</v>
      </c>
      <c r="F31" s="57">
        <f t="shared" si="0"/>
        <v>953.42230876327778</v>
      </c>
      <c r="G31" s="57">
        <f t="shared" si="1"/>
        <v>133.5543949044586</v>
      </c>
    </row>
    <row r="32" spans="2:7" x14ac:dyDescent="0.25">
      <c r="B32" s="7" t="s">
        <v>152</v>
      </c>
      <c r="C32" s="60">
        <f>+C33</f>
        <v>2225.5411772513107</v>
      </c>
      <c r="D32" s="55">
        <v>1400</v>
      </c>
      <c r="E32" s="58">
        <v>1846.9</v>
      </c>
      <c r="F32" s="57">
        <f t="shared" si="0"/>
        <v>82.986557107024311</v>
      </c>
      <c r="G32" s="57">
        <f t="shared" si="1"/>
        <v>131.92142857142858</v>
      </c>
    </row>
    <row r="33" spans="2:7" x14ac:dyDescent="0.25">
      <c r="B33" s="33" t="s">
        <v>151</v>
      </c>
      <c r="C33" s="61">
        <f>('[2]sve_za ŠO'!$H$122+'[2]sve_za ŠO'!$H$159)/I5</f>
        <v>2225.5411772513107</v>
      </c>
      <c r="D33" s="31">
        <v>1400</v>
      </c>
      <c r="E33" s="63">
        <v>1846.9</v>
      </c>
      <c r="F33" s="57">
        <f t="shared" si="0"/>
        <v>82.986557107024311</v>
      </c>
      <c r="G33" s="57">
        <f t="shared" si="1"/>
        <v>131.92142857142858</v>
      </c>
    </row>
    <row r="34" spans="2:7" ht="38.25" x14ac:dyDescent="0.25">
      <c r="B34" s="7" t="s">
        <v>164</v>
      </c>
      <c r="C34" s="60"/>
      <c r="D34" s="46"/>
      <c r="E34" s="58">
        <v>477.36</v>
      </c>
      <c r="F34" s="57"/>
      <c r="G34" s="57"/>
    </row>
    <row r="35" spans="2:7" ht="25.5" x14ac:dyDescent="0.25">
      <c r="B35" s="12" t="s">
        <v>165</v>
      </c>
      <c r="C35" s="61"/>
      <c r="D35" s="5"/>
      <c r="E35" s="63">
        <v>477.36</v>
      </c>
      <c r="F35" s="57"/>
      <c r="G35" s="57"/>
    </row>
  </sheetData>
  <mergeCells count="1">
    <mergeCell ref="B2:G2"/>
  </mergeCells>
  <pageMargins left="0.7" right="0.7" top="0.75" bottom="0.75" header="0.3" footer="0.3"/>
  <pageSetup paperSize="9" scale="76" orientation="landscape" r:id="rId1"/>
  <ignoredErrors>
    <ignoredError sqref="C11 C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"/>
  <sheetViews>
    <sheetView workbookViewId="0">
      <selection activeCell="G24" sqref="G2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0"/>
      <c r="C1" s="20"/>
      <c r="D1" s="20"/>
      <c r="E1" s="3"/>
      <c r="F1" s="3"/>
      <c r="G1" s="3"/>
    </row>
    <row r="2" spans="2:7" ht="15.75" customHeight="1" x14ac:dyDescent="0.25">
      <c r="B2" s="86" t="s">
        <v>48</v>
      </c>
      <c r="C2" s="86"/>
      <c r="D2" s="86"/>
      <c r="E2" s="86"/>
      <c r="F2" s="86"/>
      <c r="G2" s="86"/>
    </row>
    <row r="3" spans="2:7" ht="18" x14ac:dyDescent="0.25">
      <c r="B3" s="20"/>
      <c r="C3" s="20"/>
      <c r="D3" s="20"/>
      <c r="E3" s="3"/>
      <c r="F3" s="3"/>
      <c r="G3" s="3"/>
    </row>
    <row r="4" spans="2:7" ht="31.5" customHeight="1" x14ac:dyDescent="0.25">
      <c r="B4" s="39" t="s">
        <v>7</v>
      </c>
      <c r="C4" s="39" t="s">
        <v>65</v>
      </c>
      <c r="D4" s="39" t="s">
        <v>52</v>
      </c>
      <c r="E4" s="39" t="s">
        <v>162</v>
      </c>
      <c r="F4" s="39" t="s">
        <v>18</v>
      </c>
      <c r="G4" s="39" t="s">
        <v>50</v>
      </c>
    </row>
    <row r="5" spans="2:7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155</v>
      </c>
      <c r="G5" s="40" t="s">
        <v>156</v>
      </c>
    </row>
    <row r="6" spans="2:7" ht="15.75" customHeight="1" x14ac:dyDescent="0.25">
      <c r="B6" s="7" t="s">
        <v>8</v>
      </c>
      <c r="C6" s="60">
        <f>C7</f>
        <v>1373933.0838144533</v>
      </c>
      <c r="D6" s="46">
        <v>1680930</v>
      </c>
      <c r="E6" s="58">
        <v>1676158.39</v>
      </c>
      <c r="F6" s="57">
        <f>(E6/C6)*100</f>
        <v>121.9970906695454</v>
      </c>
      <c r="G6" s="57">
        <f>(E6/D6)*100</f>
        <v>99.716132736044926</v>
      </c>
    </row>
    <row r="7" spans="2:7" ht="15.75" customHeight="1" x14ac:dyDescent="0.25">
      <c r="B7" s="7" t="s">
        <v>153</v>
      </c>
      <c r="C7" s="60">
        <f>+C8</f>
        <v>1373933.0838144533</v>
      </c>
      <c r="D7" s="46">
        <v>1680930</v>
      </c>
      <c r="E7" s="58">
        <v>1676158.39</v>
      </c>
      <c r="F7" s="57">
        <f t="shared" ref="F7:F8" si="0">(E7/C7)*100</f>
        <v>121.9970906695454</v>
      </c>
      <c r="G7" s="57">
        <f t="shared" ref="G7:G8" si="1">(E7/D7)*100</f>
        <v>99.716132736044926</v>
      </c>
    </row>
    <row r="8" spans="2:7" x14ac:dyDescent="0.25">
      <c r="B8" s="14" t="s">
        <v>154</v>
      </c>
      <c r="C8" s="61">
        <f>+'Rashodi i prihodi prema izvoru'!C21</f>
        <v>1373933.0838144533</v>
      </c>
      <c r="D8" s="5">
        <v>1680930</v>
      </c>
      <c r="E8" s="63">
        <v>1676158.39</v>
      </c>
      <c r="F8" s="65">
        <f t="shared" si="0"/>
        <v>121.9970906695454</v>
      </c>
      <c r="G8" s="65">
        <f t="shared" si="1"/>
        <v>99.716132736044926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workbookViewId="0">
      <selection activeCell="H25" sqref="H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.75" customHeight="1" x14ac:dyDescent="0.25">
      <c r="B2" s="86" t="s">
        <v>12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18" x14ac:dyDescent="0.25">
      <c r="B3" s="20"/>
      <c r="C3" s="20"/>
      <c r="D3" s="20"/>
      <c r="E3" s="20"/>
      <c r="F3" s="20"/>
      <c r="G3" s="20"/>
      <c r="H3" s="20"/>
      <c r="I3" s="20"/>
      <c r="J3" s="3"/>
      <c r="K3" s="3"/>
      <c r="L3" s="3"/>
    </row>
    <row r="4" spans="2:12" ht="18" customHeight="1" x14ac:dyDescent="0.25">
      <c r="B4" s="86" t="s">
        <v>62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15.75" customHeight="1" x14ac:dyDescent="0.25">
      <c r="B5" s="86" t="s">
        <v>40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2:12" ht="18" x14ac:dyDescent="0.25">
      <c r="B6" s="20"/>
      <c r="C6" s="20"/>
      <c r="D6" s="20"/>
      <c r="E6" s="20"/>
      <c r="F6" s="20"/>
      <c r="G6" s="20"/>
      <c r="H6" s="20"/>
      <c r="I6" s="20"/>
      <c r="J6" s="3"/>
      <c r="K6" s="3"/>
      <c r="L6" s="3"/>
    </row>
    <row r="7" spans="2:12" ht="29.25" customHeight="1" x14ac:dyDescent="0.25">
      <c r="B7" s="102" t="s">
        <v>7</v>
      </c>
      <c r="C7" s="103"/>
      <c r="D7" s="103"/>
      <c r="E7" s="103"/>
      <c r="F7" s="104"/>
      <c r="G7" s="41" t="s">
        <v>67</v>
      </c>
      <c r="H7" s="41" t="s">
        <v>52</v>
      </c>
      <c r="I7" s="41" t="s">
        <v>49</v>
      </c>
      <c r="J7" s="41" t="s">
        <v>68</v>
      </c>
      <c r="K7" s="41" t="s">
        <v>50</v>
      </c>
      <c r="L7" s="41" t="s">
        <v>50</v>
      </c>
    </row>
    <row r="8" spans="2:12" s="30" customFormat="1" ht="11.25" x14ac:dyDescent="0.2">
      <c r="B8" s="105">
        <v>1</v>
      </c>
      <c r="C8" s="106"/>
      <c r="D8" s="106"/>
      <c r="E8" s="106"/>
      <c r="F8" s="107"/>
      <c r="G8" s="42">
        <v>2</v>
      </c>
      <c r="H8" s="42">
        <v>3</v>
      </c>
      <c r="I8" s="42">
        <v>4</v>
      </c>
      <c r="J8" s="42">
        <v>5</v>
      </c>
      <c r="K8" s="42" t="s">
        <v>20</v>
      </c>
      <c r="L8" s="42" t="s">
        <v>21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14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32" t="s">
        <v>41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32" t="s">
        <v>42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24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24" t="s">
        <v>10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25" t="s">
        <v>15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32"/>
      <c r="F16" s="32" t="s">
        <v>43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32">
        <v>5413</v>
      </c>
      <c r="F17" s="32" t="s">
        <v>44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24" t="s">
        <v>24</v>
      </c>
      <c r="G18" s="5"/>
      <c r="H18" s="5"/>
      <c r="I18" s="5"/>
      <c r="J18" s="31"/>
      <c r="K18" s="31"/>
      <c r="L18" s="31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B26" sqref="B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86" t="s">
        <v>45</v>
      </c>
      <c r="C2" s="86"/>
      <c r="D2" s="86"/>
      <c r="E2" s="86"/>
      <c r="F2" s="86"/>
      <c r="G2" s="86"/>
      <c r="H2" s="86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31.5" customHeight="1" x14ac:dyDescent="0.25">
      <c r="B4" s="39" t="s">
        <v>7</v>
      </c>
      <c r="C4" s="39" t="s">
        <v>17</v>
      </c>
      <c r="D4" s="39" t="s">
        <v>52</v>
      </c>
      <c r="E4" s="39" t="s">
        <v>49</v>
      </c>
      <c r="F4" s="39" t="s">
        <v>68</v>
      </c>
      <c r="G4" s="39" t="s">
        <v>18</v>
      </c>
      <c r="H4" s="39" t="s">
        <v>50</v>
      </c>
    </row>
    <row r="5" spans="2:8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x14ac:dyDescent="0.25">
      <c r="B6" s="7" t="s">
        <v>46</v>
      </c>
      <c r="C6" s="5"/>
      <c r="D6" s="5"/>
      <c r="E6" s="6"/>
      <c r="F6" s="31"/>
      <c r="G6" s="31"/>
      <c r="H6" s="31"/>
    </row>
    <row r="7" spans="2:8" x14ac:dyDescent="0.25">
      <c r="B7" s="7" t="s">
        <v>36</v>
      </c>
      <c r="C7" s="5"/>
      <c r="D7" s="5"/>
      <c r="E7" s="5"/>
      <c r="F7" s="31"/>
      <c r="G7" s="31"/>
      <c r="H7" s="31"/>
    </row>
    <row r="8" spans="2:8" x14ac:dyDescent="0.25">
      <c r="B8" s="35" t="s">
        <v>35</v>
      </c>
      <c r="C8" s="5"/>
      <c r="D8" s="5"/>
      <c r="E8" s="5"/>
      <c r="F8" s="31"/>
      <c r="G8" s="31"/>
      <c r="H8" s="31"/>
    </row>
    <row r="9" spans="2:8" x14ac:dyDescent="0.25">
      <c r="B9" s="34" t="s">
        <v>34</v>
      </c>
      <c r="C9" s="5"/>
      <c r="D9" s="5"/>
      <c r="E9" s="5"/>
      <c r="F9" s="31"/>
      <c r="G9" s="31"/>
      <c r="H9" s="31"/>
    </row>
    <row r="10" spans="2:8" x14ac:dyDescent="0.25">
      <c r="B10" s="34" t="s">
        <v>24</v>
      </c>
      <c r="C10" s="5"/>
      <c r="D10" s="5"/>
      <c r="E10" s="5"/>
      <c r="F10" s="31"/>
      <c r="G10" s="31"/>
      <c r="H10" s="31"/>
    </row>
    <row r="11" spans="2:8" x14ac:dyDescent="0.25">
      <c r="B11" s="7" t="s">
        <v>33</v>
      </c>
      <c r="C11" s="5"/>
      <c r="D11" s="5"/>
      <c r="E11" s="6"/>
      <c r="F11" s="31"/>
      <c r="G11" s="31"/>
      <c r="H11" s="31"/>
    </row>
    <row r="12" spans="2:8" x14ac:dyDescent="0.25">
      <c r="B12" s="33" t="s">
        <v>32</v>
      </c>
      <c r="C12" s="5"/>
      <c r="D12" s="5"/>
      <c r="E12" s="6"/>
      <c r="F12" s="31"/>
      <c r="G12" s="31"/>
      <c r="H12" s="31"/>
    </row>
    <row r="13" spans="2:8" x14ac:dyDescent="0.25">
      <c r="B13" s="7" t="s">
        <v>31</v>
      </c>
      <c r="C13" s="5"/>
      <c r="D13" s="5"/>
      <c r="E13" s="6"/>
      <c r="F13" s="31"/>
      <c r="G13" s="31"/>
      <c r="H13" s="31"/>
    </row>
    <row r="14" spans="2:8" x14ac:dyDescent="0.25">
      <c r="B14" s="33" t="s">
        <v>30</v>
      </c>
      <c r="C14" s="5"/>
      <c r="D14" s="5"/>
      <c r="E14" s="6"/>
      <c r="F14" s="31"/>
      <c r="G14" s="31"/>
      <c r="H14" s="31"/>
    </row>
    <row r="15" spans="2:8" x14ac:dyDescent="0.25">
      <c r="B15" s="12" t="s">
        <v>16</v>
      </c>
      <c r="C15" s="5"/>
      <c r="D15" s="5"/>
      <c r="E15" s="6"/>
      <c r="F15" s="31"/>
      <c r="G15" s="31"/>
      <c r="H15" s="31"/>
    </row>
    <row r="16" spans="2:8" x14ac:dyDescent="0.25">
      <c r="B16" s="33"/>
      <c r="C16" s="5"/>
      <c r="D16" s="5"/>
      <c r="E16" s="6"/>
      <c r="F16" s="31"/>
      <c r="G16" s="31"/>
      <c r="H16" s="31"/>
    </row>
    <row r="17" spans="2:8" ht="15.75" customHeight="1" x14ac:dyDescent="0.25">
      <c r="B17" s="7" t="s">
        <v>47</v>
      </c>
      <c r="C17" s="5"/>
      <c r="D17" s="5"/>
      <c r="E17" s="6"/>
      <c r="F17" s="31"/>
      <c r="G17" s="31"/>
      <c r="H17" s="31"/>
    </row>
    <row r="18" spans="2:8" ht="15.75" customHeight="1" x14ac:dyDescent="0.25">
      <c r="B18" s="7" t="s">
        <v>36</v>
      </c>
      <c r="C18" s="5"/>
      <c r="D18" s="5"/>
      <c r="E18" s="5"/>
      <c r="F18" s="31"/>
      <c r="G18" s="31"/>
      <c r="H18" s="31"/>
    </row>
    <row r="19" spans="2:8" x14ac:dyDescent="0.25">
      <c r="B19" s="35" t="s">
        <v>35</v>
      </c>
      <c r="C19" s="5"/>
      <c r="D19" s="5"/>
      <c r="E19" s="5"/>
      <c r="F19" s="31"/>
      <c r="G19" s="31"/>
      <c r="H19" s="31"/>
    </row>
    <row r="20" spans="2:8" x14ac:dyDescent="0.25">
      <c r="B20" s="34" t="s">
        <v>34</v>
      </c>
      <c r="C20" s="5"/>
      <c r="D20" s="5"/>
      <c r="E20" s="5"/>
      <c r="F20" s="31"/>
      <c r="G20" s="31"/>
      <c r="H20" s="31"/>
    </row>
    <row r="21" spans="2:8" x14ac:dyDescent="0.25">
      <c r="B21" s="34" t="s">
        <v>24</v>
      </c>
      <c r="C21" s="5"/>
      <c r="D21" s="5"/>
      <c r="E21" s="5"/>
      <c r="F21" s="31"/>
      <c r="G21" s="31"/>
      <c r="H21" s="31"/>
    </row>
    <row r="22" spans="2:8" x14ac:dyDescent="0.25">
      <c r="B22" s="7" t="s">
        <v>33</v>
      </c>
      <c r="C22" s="5"/>
      <c r="D22" s="5"/>
      <c r="E22" s="6"/>
      <c r="F22" s="31"/>
      <c r="G22" s="31"/>
      <c r="H22" s="31"/>
    </row>
    <row r="23" spans="2:8" x14ac:dyDescent="0.25">
      <c r="B23" s="33" t="s">
        <v>32</v>
      </c>
      <c r="C23" s="5"/>
      <c r="D23" s="5"/>
      <c r="E23" s="6"/>
      <c r="F23" s="31"/>
      <c r="G23" s="31"/>
      <c r="H23" s="31"/>
    </row>
    <row r="24" spans="2:8" x14ac:dyDescent="0.25">
      <c r="B24" s="7" t="s">
        <v>31</v>
      </c>
      <c r="C24" s="5"/>
      <c r="D24" s="5"/>
      <c r="E24" s="6"/>
      <c r="F24" s="31"/>
      <c r="G24" s="31"/>
      <c r="H24" s="31"/>
    </row>
    <row r="25" spans="2:8" x14ac:dyDescent="0.25">
      <c r="B25" s="33" t="s">
        <v>30</v>
      </c>
      <c r="C25" s="5"/>
      <c r="D25" s="5"/>
      <c r="E25" s="6"/>
      <c r="F25" s="31"/>
      <c r="G25" s="31"/>
      <c r="H25" s="31"/>
    </row>
    <row r="26" spans="2:8" x14ac:dyDescent="0.25">
      <c r="B26" s="12" t="s">
        <v>16</v>
      </c>
      <c r="C26" s="5"/>
      <c r="D26" s="5"/>
      <c r="E26" s="6"/>
      <c r="F26" s="31"/>
      <c r="G26" s="31"/>
      <c r="H26" s="31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topLeftCell="B1" zoomScaleNormal="100" workbookViewId="0">
      <selection activeCell="H26" sqref="H2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</row>
    <row r="2" spans="2:13" ht="15.7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2:13" ht="18" x14ac:dyDescent="0.25">
      <c r="B3" s="20"/>
      <c r="C3" s="20"/>
      <c r="D3" s="20"/>
      <c r="E3" s="20"/>
      <c r="F3" s="20"/>
      <c r="G3" s="20"/>
      <c r="H3" s="20"/>
      <c r="I3" s="3"/>
      <c r="J3" s="3"/>
    </row>
    <row r="4" spans="2:13" ht="18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2:13" ht="18" x14ac:dyDescent="0.25">
      <c r="B5" s="20"/>
      <c r="C5" s="20"/>
      <c r="D5" s="20"/>
      <c r="E5" s="20"/>
      <c r="F5" s="20"/>
      <c r="G5" s="20"/>
      <c r="H5" s="20"/>
      <c r="I5" s="3"/>
      <c r="J5" s="3"/>
    </row>
    <row r="6" spans="2:13" ht="15.75" customHeight="1" x14ac:dyDescent="0.25">
      <c r="B6" s="86" t="s">
        <v>299</v>
      </c>
      <c r="C6" s="86"/>
      <c r="D6" s="86"/>
      <c r="E6" s="86"/>
      <c r="F6" s="86"/>
      <c r="G6" s="86"/>
      <c r="H6" s="86"/>
      <c r="I6" s="86"/>
      <c r="J6" s="86"/>
      <c r="K6" s="86"/>
    </row>
    <row r="7" spans="2:13" ht="18" x14ac:dyDescent="0.25">
      <c r="B7" s="20"/>
      <c r="C7" s="20"/>
      <c r="D7" s="20"/>
      <c r="E7" s="20"/>
      <c r="F7" s="20"/>
      <c r="G7" s="20"/>
      <c r="H7" s="20"/>
      <c r="I7" s="3"/>
      <c r="J7" s="3"/>
    </row>
    <row r="8" spans="2:13" ht="32.25" customHeight="1" x14ac:dyDescent="0.25">
      <c r="B8" s="102" t="s">
        <v>7</v>
      </c>
      <c r="C8" s="103"/>
      <c r="D8" s="103"/>
      <c r="E8" s="103"/>
      <c r="F8" s="104"/>
      <c r="G8" s="39" t="s">
        <v>72</v>
      </c>
      <c r="H8" s="39" t="s">
        <v>52</v>
      </c>
      <c r="I8" s="39" t="s">
        <v>73</v>
      </c>
      <c r="J8" s="39" t="s">
        <v>18</v>
      </c>
      <c r="K8" s="39" t="s">
        <v>50</v>
      </c>
    </row>
    <row r="9" spans="2:13" s="30" customFormat="1" ht="11.25" x14ac:dyDescent="0.2">
      <c r="B9" s="105">
        <v>1</v>
      </c>
      <c r="C9" s="106"/>
      <c r="D9" s="106"/>
      <c r="E9" s="106"/>
      <c r="F9" s="107"/>
      <c r="G9" s="40">
        <v>2</v>
      </c>
      <c r="H9" s="40">
        <v>3</v>
      </c>
      <c r="I9" s="40">
        <v>4</v>
      </c>
      <c r="J9" s="40" t="s">
        <v>155</v>
      </c>
      <c r="K9" s="40" t="s">
        <v>156</v>
      </c>
      <c r="M9" s="75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46">
        <v>0</v>
      </c>
      <c r="H10" s="46">
        <v>0</v>
      </c>
      <c r="I10" s="55">
        <v>0</v>
      </c>
      <c r="J10" s="55">
        <v>0</v>
      </c>
      <c r="K10" s="55">
        <v>0</v>
      </c>
    </row>
    <row r="11" spans="2:13" ht="15.75" customHeight="1" x14ac:dyDescent="0.25">
      <c r="B11" s="7">
        <v>8</v>
      </c>
      <c r="C11" s="7"/>
      <c r="D11" s="7"/>
      <c r="E11" s="7"/>
      <c r="F11" s="7" t="s">
        <v>9</v>
      </c>
      <c r="G11" s="46">
        <v>0</v>
      </c>
      <c r="H11" s="46">
        <v>0</v>
      </c>
      <c r="I11" s="55">
        <v>0</v>
      </c>
      <c r="J11" s="55">
        <v>0</v>
      </c>
      <c r="K11" s="55">
        <v>0</v>
      </c>
    </row>
    <row r="12" spans="2:13" x14ac:dyDescent="0.25">
      <c r="B12" s="7"/>
      <c r="C12" s="12">
        <v>84</v>
      </c>
      <c r="D12" s="12"/>
      <c r="E12" s="12"/>
      <c r="F12" s="12" t="s">
        <v>14</v>
      </c>
      <c r="G12" s="5">
        <v>0</v>
      </c>
      <c r="H12" s="5">
        <v>0</v>
      </c>
      <c r="I12" s="56">
        <v>0</v>
      </c>
      <c r="J12" s="56">
        <v>0</v>
      </c>
      <c r="K12" s="56">
        <v>0</v>
      </c>
    </row>
    <row r="13" spans="2:13" ht="38.25" x14ac:dyDescent="0.25">
      <c r="B13" s="8"/>
      <c r="C13" s="8"/>
      <c r="D13" s="8">
        <v>841</v>
      </c>
      <c r="E13" s="8"/>
      <c r="F13" s="32" t="s">
        <v>41</v>
      </c>
      <c r="G13" s="5">
        <v>0</v>
      </c>
      <c r="H13" s="5">
        <v>0</v>
      </c>
      <c r="I13" s="56">
        <v>0</v>
      </c>
      <c r="J13" s="56">
        <v>0</v>
      </c>
      <c r="K13" s="56">
        <v>0</v>
      </c>
    </row>
    <row r="14" spans="2:13" x14ac:dyDescent="0.25">
      <c r="B14" s="8"/>
      <c r="C14" s="8"/>
      <c r="D14" s="8"/>
      <c r="E14" s="8">
        <v>8413</v>
      </c>
      <c r="F14" s="32" t="s">
        <v>42</v>
      </c>
      <c r="G14" s="5">
        <v>0</v>
      </c>
      <c r="H14" s="5">
        <v>0</v>
      </c>
      <c r="I14" s="56">
        <v>0</v>
      </c>
      <c r="J14" s="56">
        <v>0</v>
      </c>
      <c r="K14" s="56">
        <v>0</v>
      </c>
    </row>
    <row r="15" spans="2:13" x14ac:dyDescent="0.25">
      <c r="B15" s="8"/>
      <c r="C15" s="8"/>
      <c r="D15" s="8"/>
      <c r="E15" s="8" t="s">
        <v>24</v>
      </c>
      <c r="F15" s="32"/>
      <c r="G15" s="5">
        <v>0</v>
      </c>
      <c r="H15" s="5">
        <v>0</v>
      </c>
      <c r="I15" s="56">
        <v>0</v>
      </c>
      <c r="J15" s="56">
        <v>0</v>
      </c>
      <c r="K15" s="56">
        <v>0</v>
      </c>
    </row>
    <row r="16" spans="2:13" ht="15.75" customHeight="1" x14ac:dyDescent="0.25"/>
    <row r="17" spans="2:13" ht="15.75" customHeight="1" x14ac:dyDescent="0.25">
      <c r="B17" s="20"/>
      <c r="C17" s="20"/>
      <c r="D17" s="20"/>
      <c r="E17" s="20"/>
      <c r="F17" s="20"/>
      <c r="G17" s="20"/>
      <c r="H17" s="20"/>
      <c r="I17" s="3"/>
      <c r="J17" s="3"/>
      <c r="K17" s="3"/>
    </row>
    <row r="18" spans="2:13" ht="33" customHeight="1" x14ac:dyDescent="0.25">
      <c r="B18" s="102" t="s">
        <v>7</v>
      </c>
      <c r="C18" s="103"/>
      <c r="D18" s="103"/>
      <c r="E18" s="103"/>
      <c r="F18" s="104"/>
      <c r="G18" s="39" t="s">
        <v>72</v>
      </c>
      <c r="H18" s="39" t="s">
        <v>52</v>
      </c>
      <c r="I18" s="39" t="s">
        <v>73</v>
      </c>
      <c r="J18" s="39" t="s">
        <v>18</v>
      </c>
      <c r="K18" s="39" t="s">
        <v>50</v>
      </c>
    </row>
    <row r="19" spans="2:13" s="30" customFormat="1" ht="11.25" x14ac:dyDescent="0.2">
      <c r="B19" s="105">
        <v>1</v>
      </c>
      <c r="C19" s="106"/>
      <c r="D19" s="106"/>
      <c r="E19" s="106"/>
      <c r="F19" s="107"/>
      <c r="G19" s="40">
        <v>2</v>
      </c>
      <c r="H19" s="40">
        <v>3</v>
      </c>
      <c r="I19" s="40">
        <v>4</v>
      </c>
      <c r="J19" s="40" t="s">
        <v>155</v>
      </c>
      <c r="K19" s="40" t="s">
        <v>156</v>
      </c>
      <c r="M19" s="75">
        <v>7.5345000000000004</v>
      </c>
    </row>
    <row r="20" spans="2:13" x14ac:dyDescent="0.25">
      <c r="B20" s="7"/>
      <c r="C20" s="7"/>
      <c r="D20" s="7"/>
      <c r="E20" s="7"/>
      <c r="F20" s="7" t="s">
        <v>37</v>
      </c>
      <c r="G20" s="46">
        <v>0</v>
      </c>
      <c r="H20" s="46">
        <v>0</v>
      </c>
      <c r="I20" s="55">
        <v>0</v>
      </c>
      <c r="J20" s="55">
        <v>0</v>
      </c>
      <c r="K20" s="55">
        <v>0</v>
      </c>
    </row>
    <row r="21" spans="2:13" x14ac:dyDescent="0.25">
      <c r="B21" s="7">
        <v>5</v>
      </c>
      <c r="C21" s="7"/>
      <c r="D21" s="7"/>
      <c r="E21" s="7"/>
      <c r="F21" s="24" t="s">
        <v>10</v>
      </c>
      <c r="G21" s="46">
        <v>0</v>
      </c>
      <c r="H21" s="46">
        <v>0</v>
      </c>
      <c r="I21" s="55">
        <v>0</v>
      </c>
      <c r="J21" s="55">
        <v>0</v>
      </c>
      <c r="K21" s="55">
        <v>0</v>
      </c>
    </row>
    <row r="22" spans="2:13" ht="25.5" x14ac:dyDescent="0.25">
      <c r="B22" s="7"/>
      <c r="C22" s="7">
        <v>54</v>
      </c>
      <c r="D22" s="7"/>
      <c r="E22" s="7"/>
      <c r="F22" s="25" t="s">
        <v>15</v>
      </c>
      <c r="G22" s="46">
        <v>0</v>
      </c>
      <c r="H22" s="46">
        <v>0</v>
      </c>
      <c r="I22" s="55">
        <v>0</v>
      </c>
      <c r="J22" s="55">
        <v>0</v>
      </c>
      <c r="K22" s="55">
        <v>0</v>
      </c>
    </row>
    <row r="23" spans="2:13" ht="38.25" x14ac:dyDescent="0.25">
      <c r="B23" s="8"/>
      <c r="C23" s="8"/>
      <c r="D23" s="8">
        <v>541</v>
      </c>
      <c r="E23" s="8"/>
      <c r="F23" s="32" t="s">
        <v>43</v>
      </c>
      <c r="G23" s="5">
        <v>0</v>
      </c>
      <c r="H23" s="5">
        <v>0</v>
      </c>
      <c r="I23" s="56">
        <v>0</v>
      </c>
      <c r="J23" s="56">
        <v>0</v>
      </c>
      <c r="K23" s="56">
        <v>0</v>
      </c>
    </row>
    <row r="24" spans="2:13" ht="25.5" x14ac:dyDescent="0.25">
      <c r="B24" s="8"/>
      <c r="C24" s="8"/>
      <c r="D24" s="8"/>
      <c r="E24" s="8">
        <v>5413</v>
      </c>
      <c r="F24" s="32" t="s">
        <v>44</v>
      </c>
      <c r="G24" s="5">
        <v>0</v>
      </c>
      <c r="H24" s="5">
        <v>0</v>
      </c>
      <c r="I24" s="56">
        <v>0</v>
      </c>
      <c r="J24" s="56">
        <v>0</v>
      </c>
      <c r="K24" s="56">
        <v>0</v>
      </c>
    </row>
    <row r="25" spans="2:13" x14ac:dyDescent="0.25">
      <c r="B25" s="31"/>
      <c r="C25" s="31"/>
      <c r="D25" s="31"/>
      <c r="E25" s="31" t="s">
        <v>24</v>
      </c>
      <c r="F25" s="31"/>
      <c r="G25" s="5">
        <v>0</v>
      </c>
      <c r="H25" s="5">
        <v>0</v>
      </c>
      <c r="I25" s="56">
        <v>0</v>
      </c>
      <c r="J25" s="56">
        <v>0</v>
      </c>
      <c r="K25" s="56">
        <v>0</v>
      </c>
    </row>
  </sheetData>
  <mergeCells count="7">
    <mergeCell ref="B19:F19"/>
    <mergeCell ref="B2:K2"/>
    <mergeCell ref="B4:K4"/>
    <mergeCell ref="B6:K6"/>
    <mergeCell ref="B8:F8"/>
    <mergeCell ref="B9:F9"/>
    <mergeCell ref="B18:F18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workbookViewId="0">
      <selection activeCell="D25" sqref="D2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86" t="s">
        <v>300</v>
      </c>
      <c r="C2" s="86"/>
      <c r="D2" s="86"/>
      <c r="E2" s="86"/>
      <c r="F2" s="86"/>
      <c r="G2" s="86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72</v>
      </c>
      <c r="D4" s="39" t="s">
        <v>52</v>
      </c>
      <c r="E4" s="39" t="s">
        <v>73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155</v>
      </c>
      <c r="G5" s="40" t="s">
        <v>156</v>
      </c>
      <c r="I5" s="75">
        <v>7.5345000000000004</v>
      </c>
    </row>
    <row r="6" spans="2:9" x14ac:dyDescent="0.25">
      <c r="B6" s="7" t="s">
        <v>46</v>
      </c>
      <c r="C6" s="46">
        <v>0</v>
      </c>
      <c r="D6" s="46">
        <v>0</v>
      </c>
      <c r="E6" s="55">
        <v>0</v>
      </c>
      <c r="F6" s="55">
        <v>0</v>
      </c>
      <c r="G6" s="55">
        <v>0</v>
      </c>
    </row>
    <row r="7" spans="2:9" x14ac:dyDescent="0.25">
      <c r="B7" s="7" t="s">
        <v>36</v>
      </c>
      <c r="C7" s="46">
        <v>0</v>
      </c>
      <c r="D7" s="46">
        <v>0</v>
      </c>
      <c r="E7" s="55">
        <v>0</v>
      </c>
      <c r="F7" s="55">
        <v>0</v>
      </c>
      <c r="G7" s="55">
        <v>0</v>
      </c>
    </row>
    <row r="8" spans="2:9" x14ac:dyDescent="0.25">
      <c r="B8" s="35" t="s">
        <v>35</v>
      </c>
      <c r="C8" s="5">
        <v>0</v>
      </c>
      <c r="D8" s="5">
        <v>0</v>
      </c>
      <c r="E8" s="56">
        <v>0</v>
      </c>
      <c r="F8" s="56">
        <v>0</v>
      </c>
      <c r="G8" s="56">
        <v>0</v>
      </c>
    </row>
    <row r="9" spans="2:9" x14ac:dyDescent="0.25">
      <c r="B9" s="34" t="s">
        <v>34</v>
      </c>
      <c r="C9" s="5">
        <v>0</v>
      </c>
      <c r="D9" s="5">
        <v>0</v>
      </c>
      <c r="E9" s="56">
        <v>0</v>
      </c>
      <c r="F9" s="56">
        <v>0</v>
      </c>
      <c r="G9" s="56">
        <v>0</v>
      </c>
    </row>
    <row r="10" spans="2:9" x14ac:dyDescent="0.25">
      <c r="B10" s="7" t="s">
        <v>31</v>
      </c>
      <c r="C10" s="46">
        <v>0</v>
      </c>
      <c r="D10" s="46">
        <v>0</v>
      </c>
      <c r="E10" s="55">
        <v>0</v>
      </c>
      <c r="F10" s="55">
        <v>0</v>
      </c>
      <c r="G10" s="55">
        <v>0</v>
      </c>
    </row>
    <row r="11" spans="2:9" x14ac:dyDescent="0.25">
      <c r="B11" s="33" t="s">
        <v>30</v>
      </c>
      <c r="C11" s="5">
        <v>0</v>
      </c>
      <c r="D11" s="5">
        <v>0</v>
      </c>
      <c r="E11" s="56">
        <v>0</v>
      </c>
      <c r="F11" s="56">
        <v>0</v>
      </c>
      <c r="G11" s="56">
        <v>0</v>
      </c>
    </row>
    <row r="12" spans="2:9" x14ac:dyDescent="0.25">
      <c r="B12" s="7" t="s">
        <v>146</v>
      </c>
      <c r="C12" s="46">
        <v>0</v>
      </c>
      <c r="D12" s="46">
        <v>0</v>
      </c>
      <c r="E12" s="55">
        <v>0</v>
      </c>
      <c r="F12" s="55">
        <v>0</v>
      </c>
      <c r="G12" s="55">
        <v>0</v>
      </c>
    </row>
    <row r="13" spans="2:9" x14ac:dyDescent="0.25">
      <c r="B13" s="33" t="s">
        <v>147</v>
      </c>
      <c r="C13" s="5">
        <v>0</v>
      </c>
      <c r="D13" s="5">
        <v>0</v>
      </c>
      <c r="E13" s="56">
        <v>0</v>
      </c>
      <c r="F13" s="56">
        <v>0</v>
      </c>
      <c r="G13" s="56">
        <v>0</v>
      </c>
    </row>
    <row r="14" spans="2:9" x14ac:dyDescent="0.25">
      <c r="B14" s="7" t="s">
        <v>148</v>
      </c>
      <c r="C14" s="46">
        <v>0</v>
      </c>
      <c r="D14" s="46">
        <v>0</v>
      </c>
      <c r="E14" s="55">
        <v>0</v>
      </c>
      <c r="F14" s="55">
        <v>0</v>
      </c>
      <c r="G14" s="55">
        <v>0</v>
      </c>
    </row>
    <row r="15" spans="2:9" x14ac:dyDescent="0.25">
      <c r="B15" s="33" t="s">
        <v>149</v>
      </c>
      <c r="C15" s="5">
        <v>0</v>
      </c>
      <c r="D15" s="5">
        <v>0</v>
      </c>
      <c r="E15" s="56">
        <v>0</v>
      </c>
      <c r="F15" s="56">
        <v>0</v>
      </c>
      <c r="G15" s="56">
        <v>0</v>
      </c>
    </row>
    <row r="16" spans="2:9" ht="25.5" x14ac:dyDescent="0.25">
      <c r="B16" s="33" t="s">
        <v>150</v>
      </c>
      <c r="C16" s="5">
        <v>0</v>
      </c>
      <c r="D16" s="5">
        <v>0</v>
      </c>
      <c r="E16" s="56">
        <v>0</v>
      </c>
      <c r="F16" s="56">
        <v>0</v>
      </c>
      <c r="G16" s="56">
        <v>0</v>
      </c>
    </row>
    <row r="17" spans="2:7" x14ac:dyDescent="0.25">
      <c r="B17" s="7" t="s">
        <v>152</v>
      </c>
      <c r="C17" s="46">
        <v>0</v>
      </c>
      <c r="D17" s="46">
        <v>0</v>
      </c>
      <c r="E17" s="55">
        <v>0</v>
      </c>
      <c r="F17" s="55">
        <v>0</v>
      </c>
      <c r="G17" s="55">
        <v>0</v>
      </c>
    </row>
    <row r="18" spans="2:7" x14ac:dyDescent="0.25">
      <c r="B18" s="33" t="s">
        <v>151</v>
      </c>
      <c r="C18" s="5">
        <v>0</v>
      </c>
      <c r="D18" s="5">
        <v>0</v>
      </c>
      <c r="E18" s="56">
        <v>0</v>
      </c>
      <c r="F18" s="56">
        <v>0</v>
      </c>
      <c r="G18" s="56">
        <v>0</v>
      </c>
    </row>
    <row r="19" spans="2:7" ht="15.75" customHeight="1" x14ac:dyDescent="0.25">
      <c r="B19" s="7" t="s">
        <v>158</v>
      </c>
      <c r="C19" s="46">
        <v>0</v>
      </c>
      <c r="D19" s="46">
        <v>0</v>
      </c>
      <c r="E19" s="55">
        <v>0</v>
      </c>
      <c r="F19" s="55">
        <v>0</v>
      </c>
      <c r="G19" s="55">
        <v>0</v>
      </c>
    </row>
    <row r="20" spans="2:7" ht="15.75" customHeight="1" x14ac:dyDescent="0.25">
      <c r="B20" s="7" t="s">
        <v>36</v>
      </c>
      <c r="C20" s="46">
        <v>0</v>
      </c>
      <c r="D20" s="46">
        <v>0</v>
      </c>
      <c r="E20" s="55">
        <v>0</v>
      </c>
      <c r="F20" s="55">
        <v>0</v>
      </c>
      <c r="G20" s="55">
        <v>0</v>
      </c>
    </row>
    <row r="21" spans="2:7" x14ac:dyDescent="0.25">
      <c r="B21" s="35" t="s">
        <v>35</v>
      </c>
      <c r="C21" s="5">
        <v>0</v>
      </c>
      <c r="D21" s="5">
        <v>0</v>
      </c>
      <c r="E21" s="56">
        <v>0</v>
      </c>
      <c r="F21" s="56">
        <v>0</v>
      </c>
      <c r="G21" s="56">
        <v>0</v>
      </c>
    </row>
    <row r="22" spans="2:7" x14ac:dyDescent="0.25">
      <c r="B22" s="34" t="s">
        <v>34</v>
      </c>
      <c r="C22" s="5">
        <v>0</v>
      </c>
      <c r="D22" s="5">
        <v>0</v>
      </c>
      <c r="E22" s="56">
        <v>0</v>
      </c>
      <c r="F22" s="56">
        <v>0</v>
      </c>
      <c r="G22" s="56">
        <v>0</v>
      </c>
    </row>
    <row r="23" spans="2:7" x14ac:dyDescent="0.25">
      <c r="B23" s="7" t="s">
        <v>31</v>
      </c>
      <c r="C23" s="46">
        <v>0</v>
      </c>
      <c r="D23" s="46">
        <v>0</v>
      </c>
      <c r="E23" s="55">
        <v>0</v>
      </c>
      <c r="F23" s="55">
        <v>0</v>
      </c>
      <c r="G23" s="55">
        <v>0</v>
      </c>
    </row>
    <row r="24" spans="2:7" x14ac:dyDescent="0.25">
      <c r="B24" s="33" t="s">
        <v>30</v>
      </c>
      <c r="C24" s="5">
        <v>0</v>
      </c>
      <c r="D24" s="5">
        <v>0</v>
      </c>
      <c r="E24" s="56">
        <v>0</v>
      </c>
      <c r="F24" s="56">
        <v>0</v>
      </c>
      <c r="G24" s="56">
        <v>0</v>
      </c>
    </row>
    <row r="25" spans="2:7" x14ac:dyDescent="0.25">
      <c r="B25" s="7" t="s">
        <v>146</v>
      </c>
      <c r="C25" s="46">
        <v>0</v>
      </c>
      <c r="D25" s="46">
        <v>0</v>
      </c>
      <c r="E25" s="55">
        <v>0</v>
      </c>
      <c r="F25" s="55">
        <v>0</v>
      </c>
      <c r="G25" s="55">
        <v>0</v>
      </c>
    </row>
    <row r="26" spans="2:7" x14ac:dyDescent="0.25">
      <c r="B26" s="33" t="s">
        <v>147</v>
      </c>
      <c r="C26" s="5">
        <v>0</v>
      </c>
      <c r="D26" s="5">
        <v>0</v>
      </c>
      <c r="E26" s="56">
        <v>0</v>
      </c>
      <c r="F26" s="56">
        <v>0</v>
      </c>
      <c r="G26" s="56">
        <v>0</v>
      </c>
    </row>
    <row r="27" spans="2:7" x14ac:dyDescent="0.25">
      <c r="B27" s="7" t="s">
        <v>148</v>
      </c>
      <c r="C27" s="46">
        <v>0</v>
      </c>
      <c r="D27" s="46">
        <v>0</v>
      </c>
      <c r="E27" s="55">
        <v>0</v>
      </c>
      <c r="F27" s="55">
        <v>0</v>
      </c>
      <c r="G27" s="55">
        <v>0</v>
      </c>
    </row>
    <row r="28" spans="2:7" x14ac:dyDescent="0.25">
      <c r="B28" s="33" t="s">
        <v>149</v>
      </c>
      <c r="C28" s="5">
        <v>0</v>
      </c>
      <c r="D28" s="5">
        <v>0</v>
      </c>
      <c r="E28" s="56">
        <v>0</v>
      </c>
      <c r="F28" s="56">
        <v>0</v>
      </c>
      <c r="G28" s="56">
        <v>0</v>
      </c>
    </row>
    <row r="29" spans="2:7" ht="25.5" x14ac:dyDescent="0.25">
      <c r="B29" s="33" t="s">
        <v>150</v>
      </c>
      <c r="C29" s="5">
        <v>0</v>
      </c>
      <c r="D29" s="5">
        <v>0</v>
      </c>
      <c r="E29" s="56">
        <v>0</v>
      </c>
      <c r="F29" s="56">
        <v>0</v>
      </c>
      <c r="G29" s="56">
        <v>0</v>
      </c>
    </row>
    <row r="30" spans="2:7" x14ac:dyDescent="0.25">
      <c r="B30" s="7" t="s">
        <v>152</v>
      </c>
      <c r="C30" s="46">
        <v>0</v>
      </c>
      <c r="D30" s="46">
        <v>0</v>
      </c>
      <c r="E30" s="55">
        <v>0</v>
      </c>
      <c r="F30" s="55">
        <v>0</v>
      </c>
      <c r="G30" s="55">
        <v>0</v>
      </c>
    </row>
    <row r="31" spans="2:7" x14ac:dyDescent="0.25">
      <c r="B31" s="33" t="s">
        <v>151</v>
      </c>
      <c r="C31" s="5">
        <v>0</v>
      </c>
      <c r="D31" s="5">
        <v>0</v>
      </c>
      <c r="E31" s="56">
        <v>0</v>
      </c>
      <c r="F31" s="56">
        <v>0</v>
      </c>
      <c r="G31" s="56">
        <v>0</v>
      </c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9"/>
  <sheetViews>
    <sheetView workbookViewId="0">
      <selection activeCell="I14" sqref="I14"/>
    </sheetView>
  </sheetViews>
  <sheetFormatPr defaultRowHeight="15" x14ac:dyDescent="0.25"/>
  <cols>
    <col min="2" max="2" width="20.5703125" customWidth="1"/>
    <col min="3" max="3" width="52.5703125" customWidth="1"/>
    <col min="4" max="5" width="15.7109375" customWidth="1"/>
    <col min="6" max="6" width="10.42578125" customWidth="1"/>
  </cols>
  <sheetData>
    <row r="1" spans="2:6" ht="5.0999999999999996" customHeight="1" x14ac:dyDescent="0.25">
      <c r="B1" s="2"/>
      <c r="C1" s="2"/>
      <c r="D1" s="2"/>
      <c r="E1" s="3"/>
    </row>
    <row r="2" spans="2:6" ht="18" x14ac:dyDescent="0.25">
      <c r="B2" s="20"/>
      <c r="C2" s="108" t="s">
        <v>11</v>
      </c>
      <c r="D2" s="108"/>
      <c r="E2" s="3"/>
    </row>
    <row r="3" spans="2:6" ht="15" customHeight="1" x14ac:dyDescent="0.25">
      <c r="B3" s="20"/>
      <c r="C3" s="20"/>
      <c r="D3" s="20"/>
      <c r="E3" s="3"/>
    </row>
    <row r="4" spans="2:6" ht="15.75" x14ac:dyDescent="0.25">
      <c r="B4" s="111" t="s">
        <v>63</v>
      </c>
      <c r="C4" s="111"/>
      <c r="D4" s="111"/>
      <c r="E4" s="111"/>
    </row>
    <row r="5" spans="2:6" ht="15" customHeight="1" x14ac:dyDescent="0.25">
      <c r="B5" s="2"/>
      <c r="C5" s="2"/>
      <c r="D5" s="2"/>
      <c r="E5" s="3"/>
    </row>
    <row r="6" spans="2:6" ht="25.5" customHeight="1" x14ac:dyDescent="0.25">
      <c r="B6" s="102" t="s">
        <v>7</v>
      </c>
      <c r="C6" s="104"/>
      <c r="D6" s="39" t="s">
        <v>52</v>
      </c>
      <c r="E6" s="39" t="s">
        <v>163</v>
      </c>
      <c r="F6" s="39" t="s">
        <v>50</v>
      </c>
    </row>
    <row r="7" spans="2:6" s="30" customFormat="1" ht="11.25" x14ac:dyDescent="0.2">
      <c r="B7" s="105">
        <v>1</v>
      </c>
      <c r="C7" s="107"/>
      <c r="D7" s="40">
        <v>2</v>
      </c>
      <c r="E7" s="40">
        <v>3</v>
      </c>
      <c r="F7" s="40" t="s">
        <v>298</v>
      </c>
    </row>
    <row r="8" spans="2:6" s="44" customFormat="1" ht="20.100000000000001" customHeight="1" x14ac:dyDescent="0.25">
      <c r="B8" s="109" t="s">
        <v>166</v>
      </c>
      <c r="C8" s="110"/>
      <c r="D8" s="68">
        <v>1680930</v>
      </c>
      <c r="E8" s="69">
        <v>1676158.39</v>
      </c>
      <c r="F8" s="74">
        <f>(E8/D8)*100</f>
        <v>99.716132736044926</v>
      </c>
    </row>
    <row r="9" spans="2:6" s="44" customFormat="1" ht="24.95" customHeight="1" x14ac:dyDescent="0.25">
      <c r="B9" s="70" t="s">
        <v>167</v>
      </c>
      <c r="C9" s="70" t="s">
        <v>168</v>
      </c>
      <c r="D9" s="68">
        <v>1680930</v>
      </c>
      <c r="E9" s="69">
        <v>1676158.39</v>
      </c>
      <c r="F9" s="74">
        <f t="shared" ref="F9:F71" si="0">(E9/D9)*100</f>
        <v>99.716132736044926</v>
      </c>
    </row>
    <row r="10" spans="2:6" s="44" customFormat="1" ht="24.95" customHeight="1" x14ac:dyDescent="0.25">
      <c r="B10" s="70" t="s">
        <v>169</v>
      </c>
      <c r="C10" s="70" t="s">
        <v>170</v>
      </c>
      <c r="D10" s="68">
        <v>1680930</v>
      </c>
      <c r="E10" s="69">
        <v>1676158.39</v>
      </c>
      <c r="F10" s="74">
        <f t="shared" si="0"/>
        <v>99.716132736044926</v>
      </c>
    </row>
    <row r="11" spans="2:6" s="44" customFormat="1" ht="24.95" customHeight="1" x14ac:dyDescent="0.25">
      <c r="B11" s="70" t="s">
        <v>171</v>
      </c>
      <c r="C11" s="70" t="s">
        <v>172</v>
      </c>
      <c r="D11" s="68">
        <v>1680930</v>
      </c>
      <c r="E11" s="69">
        <v>1676158.39</v>
      </c>
      <c r="F11" s="74">
        <f t="shared" si="0"/>
        <v>99.716132736044926</v>
      </c>
    </row>
    <row r="12" spans="2:6" s="44" customFormat="1" ht="24.95" customHeight="1" x14ac:dyDescent="0.25">
      <c r="B12" s="70" t="s">
        <v>173</v>
      </c>
      <c r="C12" s="70" t="s">
        <v>174</v>
      </c>
      <c r="D12" s="68">
        <v>254910</v>
      </c>
      <c r="E12" s="69">
        <v>236609.12</v>
      </c>
      <c r="F12" s="74">
        <f t="shared" si="0"/>
        <v>92.820650425640423</v>
      </c>
    </row>
    <row r="13" spans="2:6" s="44" customFormat="1" ht="24.95" customHeight="1" x14ac:dyDescent="0.25">
      <c r="B13" s="70" t="s">
        <v>175</v>
      </c>
      <c r="C13" s="70" t="s">
        <v>174</v>
      </c>
      <c r="D13" s="68">
        <v>117410</v>
      </c>
      <c r="E13" s="69">
        <v>111700.97</v>
      </c>
      <c r="F13" s="74">
        <f t="shared" si="0"/>
        <v>95.13752661613151</v>
      </c>
    </row>
    <row r="14" spans="2:6" s="44" customFormat="1" ht="24.95" customHeight="1" x14ac:dyDescent="0.25">
      <c r="B14" s="70" t="s">
        <v>176</v>
      </c>
      <c r="C14" s="70" t="s">
        <v>177</v>
      </c>
      <c r="D14" s="68">
        <v>117410</v>
      </c>
      <c r="E14" s="69">
        <v>111700.97</v>
      </c>
      <c r="F14" s="74">
        <f t="shared" si="0"/>
        <v>95.13752661613151</v>
      </c>
    </row>
    <row r="15" spans="2:6" s="44" customFormat="1" ht="24.95" customHeight="1" x14ac:dyDescent="0.25">
      <c r="B15" s="70" t="s">
        <v>178</v>
      </c>
      <c r="C15" s="70" t="s">
        <v>179</v>
      </c>
      <c r="D15" s="68">
        <v>28010</v>
      </c>
      <c r="E15" s="69">
        <v>46805.09</v>
      </c>
      <c r="F15" s="74">
        <f t="shared" si="0"/>
        <v>167.1013566583363</v>
      </c>
    </row>
    <row r="16" spans="2:6" s="44" customFormat="1" ht="20.100000000000001" customHeight="1" x14ac:dyDescent="0.25">
      <c r="B16" s="71" t="s">
        <v>180</v>
      </c>
      <c r="C16" s="71" t="s">
        <v>4</v>
      </c>
      <c r="D16" s="72">
        <v>28010</v>
      </c>
      <c r="E16" s="73">
        <v>46805.09</v>
      </c>
      <c r="F16" s="74">
        <f t="shared" si="0"/>
        <v>167.1013566583363</v>
      </c>
    </row>
    <row r="17" spans="2:9" s="44" customFormat="1" ht="20.100000000000001" customHeight="1" x14ac:dyDescent="0.25">
      <c r="B17" s="71" t="s">
        <v>181</v>
      </c>
      <c r="C17" s="71" t="s">
        <v>13</v>
      </c>
      <c r="D17" s="72">
        <v>28010</v>
      </c>
      <c r="E17" s="73">
        <v>46805.09</v>
      </c>
      <c r="F17" s="74">
        <f t="shared" si="0"/>
        <v>167.1013566583363</v>
      </c>
    </row>
    <row r="18" spans="2:9" s="44" customFormat="1" ht="20.100000000000001" customHeight="1" x14ac:dyDescent="0.25">
      <c r="B18" s="71" t="s">
        <v>182</v>
      </c>
      <c r="C18" s="71" t="s">
        <v>28</v>
      </c>
      <c r="D18" s="72">
        <v>2360</v>
      </c>
      <c r="E18" s="73">
        <v>4574.41</v>
      </c>
      <c r="F18" s="74">
        <f t="shared" si="0"/>
        <v>193.83093220338984</v>
      </c>
    </row>
    <row r="19" spans="2:9" s="44" customFormat="1" ht="20.100000000000001" customHeight="1" x14ac:dyDescent="0.25">
      <c r="B19" s="71" t="s">
        <v>183</v>
      </c>
      <c r="C19" s="71" t="s">
        <v>104</v>
      </c>
      <c r="D19" s="72">
        <v>2360</v>
      </c>
      <c r="E19" s="73">
        <v>4574.41</v>
      </c>
      <c r="F19" s="74">
        <f t="shared" si="0"/>
        <v>193.83093220338984</v>
      </c>
    </row>
    <row r="20" spans="2:9" s="44" customFormat="1" ht="20.100000000000001" customHeight="1" x14ac:dyDescent="0.25">
      <c r="B20" s="71" t="s">
        <v>184</v>
      </c>
      <c r="C20" s="71" t="s">
        <v>185</v>
      </c>
      <c r="D20" s="72">
        <v>20170</v>
      </c>
      <c r="E20" s="73">
        <v>34674.400000000001</v>
      </c>
      <c r="F20" s="74">
        <f t="shared" si="0"/>
        <v>171.91075855230542</v>
      </c>
    </row>
    <row r="21" spans="2:9" s="44" customFormat="1" ht="20.100000000000001" customHeight="1" x14ac:dyDescent="0.25">
      <c r="B21" s="71" t="s">
        <v>186</v>
      </c>
      <c r="C21" s="71" t="s">
        <v>108</v>
      </c>
      <c r="D21" s="72">
        <v>0</v>
      </c>
      <c r="E21" s="73">
        <v>255.49</v>
      </c>
      <c r="F21" s="74"/>
    </row>
    <row r="22" spans="2:9" s="44" customFormat="1" ht="20.100000000000001" customHeight="1" x14ac:dyDescent="0.25">
      <c r="B22" s="71" t="s">
        <v>187</v>
      </c>
      <c r="C22" s="71" t="s">
        <v>110</v>
      </c>
      <c r="D22" s="72">
        <v>20170</v>
      </c>
      <c r="E22" s="73">
        <v>34418.910000000003</v>
      </c>
      <c r="F22" s="74">
        <f t="shared" si="0"/>
        <v>170.64407535944474</v>
      </c>
    </row>
    <row r="23" spans="2:9" ht="20.100000000000001" customHeight="1" x14ac:dyDescent="0.25">
      <c r="B23" s="71" t="s">
        <v>188</v>
      </c>
      <c r="C23" s="71" t="s">
        <v>189</v>
      </c>
      <c r="D23" s="72">
        <v>3320</v>
      </c>
      <c r="E23" s="73">
        <v>3320</v>
      </c>
      <c r="F23" s="74">
        <f t="shared" si="0"/>
        <v>100</v>
      </c>
      <c r="H23" s="66"/>
      <c r="I23" s="66"/>
    </row>
    <row r="24" spans="2:9" ht="20.100000000000001" customHeight="1" x14ac:dyDescent="0.25">
      <c r="B24" s="71" t="s">
        <v>190</v>
      </c>
      <c r="C24" s="71" t="s">
        <v>120</v>
      </c>
      <c r="D24" s="72">
        <v>3320</v>
      </c>
      <c r="E24" s="73">
        <v>3320</v>
      </c>
      <c r="F24" s="74">
        <f t="shared" si="0"/>
        <v>100</v>
      </c>
      <c r="H24" s="67"/>
      <c r="I24" s="67"/>
    </row>
    <row r="25" spans="2:9" ht="20.100000000000001" customHeight="1" x14ac:dyDescent="0.25">
      <c r="B25" s="71" t="s">
        <v>191</v>
      </c>
      <c r="C25" s="71" t="s">
        <v>125</v>
      </c>
      <c r="D25" s="72">
        <v>2160</v>
      </c>
      <c r="E25" s="73">
        <v>4236.28</v>
      </c>
      <c r="F25" s="74">
        <f t="shared" si="0"/>
        <v>196.12407407407406</v>
      </c>
      <c r="H25" s="67"/>
      <c r="I25" s="67"/>
    </row>
    <row r="26" spans="2:9" ht="24.95" customHeight="1" x14ac:dyDescent="0.25">
      <c r="B26" s="71" t="s">
        <v>192</v>
      </c>
      <c r="C26" s="71" t="s">
        <v>126</v>
      </c>
      <c r="D26" s="72">
        <v>2160</v>
      </c>
      <c r="E26" s="73">
        <v>4236.28</v>
      </c>
      <c r="F26" s="74">
        <f t="shared" si="0"/>
        <v>196.12407407407406</v>
      </c>
      <c r="H26" s="67"/>
      <c r="I26" s="67"/>
    </row>
    <row r="27" spans="2:9" ht="20.100000000000001" customHeight="1" x14ac:dyDescent="0.25">
      <c r="B27" s="70" t="s">
        <v>193</v>
      </c>
      <c r="C27" s="70" t="s">
        <v>194</v>
      </c>
      <c r="D27" s="68">
        <v>6900</v>
      </c>
      <c r="E27" s="69">
        <v>2844.53</v>
      </c>
      <c r="F27" s="74">
        <f t="shared" si="0"/>
        <v>41.225072463768122</v>
      </c>
      <c r="H27" s="67"/>
      <c r="I27" s="67"/>
    </row>
    <row r="28" spans="2:9" ht="20.100000000000001" customHeight="1" x14ac:dyDescent="0.25">
      <c r="B28" s="71" t="s">
        <v>180</v>
      </c>
      <c r="C28" s="71" t="s">
        <v>4</v>
      </c>
      <c r="D28" s="72">
        <v>6900</v>
      </c>
      <c r="E28" s="73">
        <v>2844.53</v>
      </c>
      <c r="F28" s="74">
        <f t="shared" si="0"/>
        <v>41.225072463768122</v>
      </c>
      <c r="H28" s="67"/>
      <c r="I28" s="67"/>
    </row>
    <row r="29" spans="2:9" ht="20.100000000000001" customHeight="1" x14ac:dyDescent="0.25">
      <c r="B29" s="71" t="s">
        <v>181</v>
      </c>
      <c r="C29" s="71" t="s">
        <v>13</v>
      </c>
      <c r="D29" s="72">
        <v>5110</v>
      </c>
      <c r="E29" s="73">
        <v>2044.53</v>
      </c>
      <c r="F29" s="74">
        <f t="shared" si="0"/>
        <v>40.010371819960859</v>
      </c>
      <c r="H29" s="67"/>
      <c r="I29" s="67"/>
    </row>
    <row r="30" spans="2:9" ht="20.100000000000001" customHeight="1" x14ac:dyDescent="0.25">
      <c r="B30" s="71" t="s">
        <v>184</v>
      </c>
      <c r="C30" s="71" t="s">
        <v>185</v>
      </c>
      <c r="D30" s="72">
        <v>0</v>
      </c>
      <c r="E30" s="73">
        <v>0</v>
      </c>
      <c r="F30" s="74">
        <v>0</v>
      </c>
      <c r="H30" s="67"/>
      <c r="I30" s="67"/>
    </row>
    <row r="31" spans="2:9" ht="20.100000000000001" customHeight="1" x14ac:dyDescent="0.25">
      <c r="B31" s="71" t="s">
        <v>186</v>
      </c>
      <c r="C31" s="71" t="s">
        <v>108</v>
      </c>
      <c r="D31" s="72">
        <v>0</v>
      </c>
      <c r="E31" s="73">
        <v>0</v>
      </c>
      <c r="F31" s="74">
        <v>0</v>
      </c>
      <c r="H31" s="67"/>
      <c r="I31" s="67"/>
    </row>
    <row r="32" spans="2:9" ht="20.100000000000001" customHeight="1" x14ac:dyDescent="0.25">
      <c r="B32" s="71" t="s">
        <v>188</v>
      </c>
      <c r="C32" s="71" t="s">
        <v>189</v>
      </c>
      <c r="D32" s="72">
        <v>0</v>
      </c>
      <c r="E32" s="73">
        <v>0</v>
      </c>
      <c r="F32" s="74">
        <v>0</v>
      </c>
      <c r="H32" s="67"/>
      <c r="I32" s="67"/>
    </row>
    <row r="33" spans="2:9" ht="20.100000000000001" customHeight="1" x14ac:dyDescent="0.25">
      <c r="B33" s="71" t="s">
        <v>195</v>
      </c>
      <c r="C33" s="71" t="s">
        <v>123</v>
      </c>
      <c r="D33" s="72">
        <v>0</v>
      </c>
      <c r="E33" s="73">
        <v>0</v>
      </c>
      <c r="F33" s="74">
        <v>0</v>
      </c>
      <c r="H33" s="67"/>
      <c r="I33" s="67"/>
    </row>
    <row r="34" spans="2:9" ht="20.100000000000001" customHeight="1" x14ac:dyDescent="0.25">
      <c r="B34" s="71" t="s">
        <v>191</v>
      </c>
      <c r="C34" s="71" t="s">
        <v>125</v>
      </c>
      <c r="D34" s="72">
        <v>5110</v>
      </c>
      <c r="E34" s="73">
        <v>2044.53</v>
      </c>
      <c r="F34" s="74">
        <f t="shared" si="0"/>
        <v>40.010371819960859</v>
      </c>
      <c r="H34" s="67"/>
      <c r="I34" s="67"/>
    </row>
    <row r="35" spans="2:9" ht="20.100000000000001" customHeight="1" x14ac:dyDescent="0.25">
      <c r="B35" s="71" t="s">
        <v>196</v>
      </c>
      <c r="C35" s="71" t="s">
        <v>125</v>
      </c>
      <c r="D35" s="72">
        <v>5110</v>
      </c>
      <c r="E35" s="73">
        <v>2044.53</v>
      </c>
      <c r="F35" s="74">
        <f t="shared" si="0"/>
        <v>40.010371819960859</v>
      </c>
      <c r="H35" s="67"/>
      <c r="I35" s="67"/>
    </row>
    <row r="36" spans="2:9" ht="24.95" customHeight="1" x14ac:dyDescent="0.25">
      <c r="B36" s="71" t="s">
        <v>197</v>
      </c>
      <c r="C36" s="71" t="s">
        <v>198</v>
      </c>
      <c r="D36" s="72">
        <v>1790</v>
      </c>
      <c r="E36" s="73">
        <v>800</v>
      </c>
      <c r="F36" s="74">
        <f t="shared" si="0"/>
        <v>44.692737430167597</v>
      </c>
      <c r="H36" s="67"/>
      <c r="I36" s="67"/>
    </row>
    <row r="37" spans="2:9" ht="20.100000000000001" customHeight="1" x14ac:dyDescent="0.25">
      <c r="B37" s="71" t="s">
        <v>199</v>
      </c>
      <c r="C37" s="71" t="s">
        <v>200</v>
      </c>
      <c r="D37" s="72">
        <v>1790</v>
      </c>
      <c r="E37" s="73">
        <v>800</v>
      </c>
      <c r="F37" s="74">
        <f t="shared" si="0"/>
        <v>44.692737430167597</v>
      </c>
      <c r="H37" s="67"/>
      <c r="I37" s="67"/>
    </row>
    <row r="38" spans="2:9" ht="20.100000000000001" customHeight="1" x14ac:dyDescent="0.25">
      <c r="B38" s="71" t="s">
        <v>201</v>
      </c>
      <c r="C38" s="71" t="s">
        <v>202</v>
      </c>
      <c r="D38" s="72">
        <v>1790</v>
      </c>
      <c r="E38" s="73">
        <v>800</v>
      </c>
      <c r="F38" s="74">
        <f t="shared" si="0"/>
        <v>44.692737430167597</v>
      </c>
      <c r="H38" s="67"/>
      <c r="I38" s="67"/>
    </row>
    <row r="39" spans="2:9" ht="20.100000000000001" customHeight="1" x14ac:dyDescent="0.25">
      <c r="B39" s="70" t="s">
        <v>203</v>
      </c>
      <c r="C39" s="70" t="s">
        <v>204</v>
      </c>
      <c r="D39" s="68">
        <v>9680</v>
      </c>
      <c r="E39" s="69">
        <v>0</v>
      </c>
      <c r="F39" s="74">
        <f t="shared" si="0"/>
        <v>0</v>
      </c>
      <c r="H39" s="67"/>
      <c r="I39" s="67"/>
    </row>
    <row r="40" spans="2:9" ht="20.100000000000001" customHeight="1" x14ac:dyDescent="0.25">
      <c r="B40" s="71" t="s">
        <v>180</v>
      </c>
      <c r="C40" s="71" t="s">
        <v>4</v>
      </c>
      <c r="D40" s="72">
        <v>9680</v>
      </c>
      <c r="E40" s="73">
        <v>0</v>
      </c>
      <c r="F40" s="74">
        <f t="shared" si="0"/>
        <v>0</v>
      </c>
      <c r="H40" s="67"/>
      <c r="I40" s="67"/>
    </row>
    <row r="41" spans="2:9" ht="20.100000000000001" customHeight="1" x14ac:dyDescent="0.25">
      <c r="B41" s="71" t="s">
        <v>205</v>
      </c>
      <c r="C41" s="71" t="s">
        <v>5</v>
      </c>
      <c r="D41" s="72">
        <v>9020</v>
      </c>
      <c r="E41" s="73">
        <v>0</v>
      </c>
      <c r="F41" s="74">
        <f t="shared" si="0"/>
        <v>0</v>
      </c>
      <c r="H41" s="67"/>
      <c r="I41" s="67"/>
    </row>
    <row r="42" spans="2:9" ht="20.100000000000001" customHeight="1" x14ac:dyDescent="0.25">
      <c r="B42" s="71" t="s">
        <v>206</v>
      </c>
      <c r="C42" s="71" t="s">
        <v>26</v>
      </c>
      <c r="D42" s="72">
        <v>7300</v>
      </c>
      <c r="E42" s="73">
        <v>0</v>
      </c>
      <c r="F42" s="74">
        <f t="shared" si="0"/>
        <v>0</v>
      </c>
      <c r="H42" s="67"/>
      <c r="I42" s="67"/>
    </row>
    <row r="43" spans="2:9" ht="20.100000000000001" customHeight="1" x14ac:dyDescent="0.25">
      <c r="B43" s="71" t="s">
        <v>207</v>
      </c>
      <c r="C43" s="71" t="s">
        <v>27</v>
      </c>
      <c r="D43" s="72">
        <v>7300</v>
      </c>
      <c r="E43" s="73">
        <v>0</v>
      </c>
      <c r="F43" s="74">
        <f t="shared" si="0"/>
        <v>0</v>
      </c>
      <c r="H43" s="67"/>
      <c r="I43" s="67"/>
    </row>
    <row r="44" spans="2:9" ht="20.100000000000001" customHeight="1" x14ac:dyDescent="0.25">
      <c r="B44" s="71" t="s">
        <v>208</v>
      </c>
      <c r="C44" s="71" t="s">
        <v>100</v>
      </c>
      <c r="D44" s="72">
        <v>530</v>
      </c>
      <c r="E44" s="73">
        <v>0</v>
      </c>
      <c r="F44" s="74">
        <f t="shared" si="0"/>
        <v>0</v>
      </c>
      <c r="H44" s="67"/>
      <c r="I44" s="67"/>
    </row>
    <row r="45" spans="2:9" ht="20.100000000000001" customHeight="1" x14ac:dyDescent="0.25">
      <c r="B45" s="71" t="s">
        <v>209</v>
      </c>
      <c r="C45" s="71" t="s">
        <v>100</v>
      </c>
      <c r="D45" s="72">
        <v>530</v>
      </c>
      <c r="E45" s="73">
        <v>0</v>
      </c>
      <c r="F45" s="74">
        <f t="shared" si="0"/>
        <v>0</v>
      </c>
      <c r="H45" s="67"/>
      <c r="I45" s="67"/>
    </row>
    <row r="46" spans="2:9" ht="20.100000000000001" customHeight="1" x14ac:dyDescent="0.25">
      <c r="B46" s="71" t="s">
        <v>210</v>
      </c>
      <c r="C46" s="71" t="s">
        <v>211</v>
      </c>
      <c r="D46" s="72">
        <v>1190</v>
      </c>
      <c r="E46" s="73">
        <v>0</v>
      </c>
      <c r="F46" s="74">
        <f t="shared" si="0"/>
        <v>0</v>
      </c>
      <c r="H46" s="67"/>
      <c r="I46" s="67"/>
    </row>
    <row r="47" spans="2:9" ht="20.100000000000001" customHeight="1" x14ac:dyDescent="0.25">
      <c r="B47" s="71" t="s">
        <v>212</v>
      </c>
      <c r="C47" s="71" t="s">
        <v>102</v>
      </c>
      <c r="D47" s="72">
        <v>1190</v>
      </c>
      <c r="E47" s="73">
        <v>0</v>
      </c>
      <c r="F47" s="74">
        <f t="shared" si="0"/>
        <v>0</v>
      </c>
      <c r="H47" s="67"/>
      <c r="I47" s="67"/>
    </row>
    <row r="48" spans="2:9" ht="20.100000000000001" customHeight="1" x14ac:dyDescent="0.25">
      <c r="B48" s="71" t="s">
        <v>181</v>
      </c>
      <c r="C48" s="71" t="s">
        <v>13</v>
      </c>
      <c r="D48" s="72">
        <v>660</v>
      </c>
      <c r="E48" s="73">
        <v>0</v>
      </c>
      <c r="F48" s="74">
        <f t="shared" si="0"/>
        <v>0</v>
      </c>
      <c r="H48" s="67"/>
      <c r="I48" s="67"/>
    </row>
    <row r="49" spans="2:9" ht="20.100000000000001" customHeight="1" x14ac:dyDescent="0.25">
      <c r="B49" s="71" t="s">
        <v>182</v>
      </c>
      <c r="C49" s="71" t="s">
        <v>28</v>
      </c>
      <c r="D49" s="72">
        <v>660</v>
      </c>
      <c r="E49" s="73">
        <v>0</v>
      </c>
      <c r="F49" s="74">
        <f t="shared" si="0"/>
        <v>0</v>
      </c>
      <c r="H49" s="67"/>
      <c r="I49" s="67"/>
    </row>
    <row r="50" spans="2:9" ht="20.100000000000001" customHeight="1" x14ac:dyDescent="0.25">
      <c r="B50" s="71" t="s">
        <v>183</v>
      </c>
      <c r="C50" s="71" t="s">
        <v>104</v>
      </c>
      <c r="D50" s="72">
        <v>660</v>
      </c>
      <c r="E50" s="73">
        <v>0</v>
      </c>
      <c r="F50" s="74">
        <f t="shared" si="0"/>
        <v>0</v>
      </c>
      <c r="H50" s="67"/>
      <c r="I50" s="67"/>
    </row>
    <row r="51" spans="2:9" ht="20.100000000000001" customHeight="1" x14ac:dyDescent="0.25">
      <c r="B51" s="70" t="s">
        <v>213</v>
      </c>
      <c r="C51" s="70" t="s">
        <v>214</v>
      </c>
      <c r="D51" s="68">
        <v>58210</v>
      </c>
      <c r="E51" s="69">
        <v>40944.379999999997</v>
      </c>
      <c r="F51" s="74">
        <f t="shared" si="0"/>
        <v>70.339082631850189</v>
      </c>
      <c r="H51" s="67"/>
      <c r="I51" s="67"/>
    </row>
    <row r="52" spans="2:9" ht="20.100000000000001" customHeight="1" x14ac:dyDescent="0.25">
      <c r="B52" s="71" t="s">
        <v>180</v>
      </c>
      <c r="C52" s="71" t="s">
        <v>4</v>
      </c>
      <c r="D52" s="72">
        <v>0</v>
      </c>
      <c r="E52" s="73">
        <v>0</v>
      </c>
      <c r="F52" s="74">
        <v>0</v>
      </c>
      <c r="H52" s="67"/>
      <c r="I52" s="67"/>
    </row>
    <row r="53" spans="2:9" ht="24.95" customHeight="1" x14ac:dyDescent="0.25">
      <c r="B53" s="71" t="s">
        <v>197</v>
      </c>
      <c r="C53" s="71" t="s">
        <v>198</v>
      </c>
      <c r="D53" s="72">
        <v>0</v>
      </c>
      <c r="E53" s="73">
        <v>0</v>
      </c>
      <c r="F53" s="74">
        <v>0</v>
      </c>
      <c r="H53" s="67"/>
      <c r="I53" s="67"/>
    </row>
    <row r="54" spans="2:9" ht="20.100000000000001" customHeight="1" x14ac:dyDescent="0.25">
      <c r="B54" s="71" t="s">
        <v>199</v>
      </c>
      <c r="C54" s="71" t="s">
        <v>200</v>
      </c>
      <c r="D54" s="72">
        <v>0</v>
      </c>
      <c r="E54" s="73">
        <v>0</v>
      </c>
      <c r="F54" s="74">
        <v>0</v>
      </c>
      <c r="H54" s="67"/>
      <c r="I54" s="67"/>
    </row>
    <row r="55" spans="2:9" ht="20.100000000000001" customHeight="1" x14ac:dyDescent="0.25">
      <c r="B55" s="71" t="s">
        <v>215</v>
      </c>
      <c r="C55" s="71" t="s">
        <v>216</v>
      </c>
      <c r="D55" s="72">
        <v>0</v>
      </c>
      <c r="E55" s="73">
        <v>0</v>
      </c>
      <c r="F55" s="74">
        <v>0</v>
      </c>
      <c r="H55" s="67"/>
      <c r="I55" s="67"/>
    </row>
    <row r="56" spans="2:9" ht="20.100000000000001" customHeight="1" x14ac:dyDescent="0.25">
      <c r="B56" s="71" t="s">
        <v>217</v>
      </c>
      <c r="C56" s="71" t="s">
        <v>6</v>
      </c>
      <c r="D56" s="72">
        <v>58210</v>
      </c>
      <c r="E56" s="73">
        <v>40944.379999999997</v>
      </c>
      <c r="F56" s="74">
        <f t="shared" si="0"/>
        <v>70.339082631850189</v>
      </c>
      <c r="H56" s="67"/>
      <c r="I56" s="67"/>
    </row>
    <row r="57" spans="2:9" ht="20.100000000000001" customHeight="1" x14ac:dyDescent="0.25">
      <c r="B57" s="71" t="s">
        <v>218</v>
      </c>
      <c r="C57" s="71" t="s">
        <v>219</v>
      </c>
      <c r="D57" s="72">
        <v>58210</v>
      </c>
      <c r="E57" s="73">
        <v>40944.379999999997</v>
      </c>
      <c r="F57" s="74">
        <f t="shared" si="0"/>
        <v>70.339082631850189</v>
      </c>
      <c r="H57" s="67"/>
      <c r="I57" s="67"/>
    </row>
    <row r="58" spans="2:9" ht="20.100000000000001" customHeight="1" x14ac:dyDescent="0.25">
      <c r="B58" s="71" t="s">
        <v>220</v>
      </c>
      <c r="C58" s="71" t="s">
        <v>221</v>
      </c>
      <c r="D58" s="72">
        <v>58210</v>
      </c>
      <c r="E58" s="73">
        <v>40944.379999999997</v>
      </c>
      <c r="F58" s="74">
        <f t="shared" si="0"/>
        <v>70.339082631850189</v>
      </c>
      <c r="H58" s="67"/>
      <c r="I58" s="67"/>
    </row>
    <row r="59" spans="2:9" ht="20.100000000000001" customHeight="1" x14ac:dyDescent="0.25">
      <c r="B59" s="71" t="s">
        <v>222</v>
      </c>
      <c r="C59" s="71" t="s">
        <v>145</v>
      </c>
      <c r="D59" s="72">
        <v>58210</v>
      </c>
      <c r="E59" s="73">
        <v>40944.379999999997</v>
      </c>
      <c r="F59" s="74">
        <f t="shared" si="0"/>
        <v>70.339082631850189</v>
      </c>
      <c r="H59" s="67"/>
      <c r="I59" s="67"/>
    </row>
    <row r="60" spans="2:9" ht="20.100000000000001" customHeight="1" x14ac:dyDescent="0.25">
      <c r="B60" s="70" t="s">
        <v>223</v>
      </c>
      <c r="C60" s="70" t="s">
        <v>224</v>
      </c>
      <c r="D60" s="68">
        <v>4640</v>
      </c>
      <c r="E60" s="69">
        <v>2267.67</v>
      </c>
      <c r="F60" s="74">
        <f t="shared" si="0"/>
        <v>48.872198275862075</v>
      </c>
      <c r="H60" s="67"/>
      <c r="I60" s="67"/>
    </row>
    <row r="61" spans="2:9" ht="20.100000000000001" customHeight="1" x14ac:dyDescent="0.25">
      <c r="B61" s="71" t="s">
        <v>180</v>
      </c>
      <c r="C61" s="71" t="s">
        <v>4</v>
      </c>
      <c r="D61" s="72">
        <v>4640</v>
      </c>
      <c r="E61" s="73">
        <v>2267.67</v>
      </c>
      <c r="F61" s="74">
        <f t="shared" si="0"/>
        <v>48.872198275862075</v>
      </c>
      <c r="H61" s="67"/>
      <c r="I61" s="67"/>
    </row>
    <row r="62" spans="2:9" ht="20.100000000000001" customHeight="1" x14ac:dyDescent="0.25">
      <c r="B62" s="71" t="s">
        <v>205</v>
      </c>
      <c r="C62" s="71" t="s">
        <v>5</v>
      </c>
      <c r="D62" s="72">
        <v>3170</v>
      </c>
      <c r="E62" s="73">
        <v>1517.34</v>
      </c>
      <c r="F62" s="74">
        <f t="shared" si="0"/>
        <v>47.865615141955828</v>
      </c>
      <c r="H62" s="67"/>
      <c r="I62" s="67"/>
    </row>
    <row r="63" spans="2:9" ht="20.100000000000001" customHeight="1" x14ac:dyDescent="0.25">
      <c r="B63" s="71" t="s">
        <v>206</v>
      </c>
      <c r="C63" s="71" t="s">
        <v>26</v>
      </c>
      <c r="D63" s="72">
        <v>2720</v>
      </c>
      <c r="E63" s="73">
        <v>1302.42</v>
      </c>
      <c r="F63" s="74">
        <f t="shared" si="0"/>
        <v>47.883088235294117</v>
      </c>
      <c r="H63" s="67"/>
      <c r="I63" s="67"/>
    </row>
    <row r="64" spans="2:9" ht="20.100000000000001" customHeight="1" x14ac:dyDescent="0.25">
      <c r="B64" s="71" t="s">
        <v>207</v>
      </c>
      <c r="C64" s="71" t="s">
        <v>27</v>
      </c>
      <c r="D64" s="72">
        <v>2720</v>
      </c>
      <c r="E64" s="73">
        <v>1302.42</v>
      </c>
      <c r="F64" s="74">
        <f t="shared" si="0"/>
        <v>47.883088235294117</v>
      </c>
      <c r="H64" s="67"/>
      <c r="I64" s="67"/>
    </row>
    <row r="65" spans="2:9" ht="20.100000000000001" customHeight="1" x14ac:dyDescent="0.25">
      <c r="B65" s="71" t="s">
        <v>210</v>
      </c>
      <c r="C65" s="71" t="s">
        <v>211</v>
      </c>
      <c r="D65" s="72">
        <v>450</v>
      </c>
      <c r="E65" s="73">
        <v>214.92</v>
      </c>
      <c r="F65" s="74">
        <f t="shared" si="0"/>
        <v>47.76</v>
      </c>
      <c r="H65" s="67"/>
      <c r="I65" s="67"/>
    </row>
    <row r="66" spans="2:9" ht="20.100000000000001" customHeight="1" x14ac:dyDescent="0.25">
      <c r="B66" s="71" t="s">
        <v>212</v>
      </c>
      <c r="C66" s="71" t="s">
        <v>102</v>
      </c>
      <c r="D66" s="72">
        <v>450</v>
      </c>
      <c r="E66" s="73">
        <v>214.92</v>
      </c>
      <c r="F66" s="74">
        <f t="shared" si="0"/>
        <v>47.76</v>
      </c>
      <c r="H66" s="67"/>
      <c r="I66" s="67"/>
    </row>
    <row r="67" spans="2:9" ht="20.100000000000001" customHeight="1" x14ac:dyDescent="0.25">
      <c r="B67" s="71" t="s">
        <v>181</v>
      </c>
      <c r="C67" s="71" t="s">
        <v>13</v>
      </c>
      <c r="D67" s="72">
        <v>1470</v>
      </c>
      <c r="E67" s="73">
        <v>750.33</v>
      </c>
      <c r="F67" s="74">
        <f t="shared" si="0"/>
        <v>51.042857142857144</v>
      </c>
      <c r="H67" s="67"/>
      <c r="I67" s="67"/>
    </row>
    <row r="68" spans="2:9" ht="20.100000000000001" customHeight="1" x14ac:dyDescent="0.25">
      <c r="B68" s="71" t="s">
        <v>182</v>
      </c>
      <c r="C68" s="71" t="s">
        <v>28</v>
      </c>
      <c r="D68" s="72">
        <v>0</v>
      </c>
      <c r="E68" s="73">
        <v>70</v>
      </c>
      <c r="F68" s="74"/>
      <c r="H68" s="67"/>
      <c r="I68" s="67"/>
    </row>
    <row r="69" spans="2:9" ht="20.100000000000001" customHeight="1" x14ac:dyDescent="0.25">
      <c r="B69" s="71" t="s">
        <v>225</v>
      </c>
      <c r="C69" s="71" t="s">
        <v>29</v>
      </c>
      <c r="D69" s="72">
        <v>0</v>
      </c>
      <c r="E69" s="73">
        <v>70</v>
      </c>
      <c r="F69" s="74"/>
      <c r="H69" s="67"/>
      <c r="I69" s="67"/>
    </row>
    <row r="70" spans="2:9" ht="20.100000000000001" customHeight="1" x14ac:dyDescent="0.25">
      <c r="B70" s="71" t="s">
        <v>184</v>
      </c>
      <c r="C70" s="71" t="s">
        <v>185</v>
      </c>
      <c r="D70" s="72">
        <v>1470</v>
      </c>
      <c r="E70" s="73">
        <v>106.4</v>
      </c>
      <c r="F70" s="74">
        <f t="shared" si="0"/>
        <v>7.2380952380952381</v>
      </c>
      <c r="H70" s="67"/>
      <c r="I70" s="67"/>
    </row>
    <row r="71" spans="2:9" ht="20.100000000000001" customHeight="1" x14ac:dyDescent="0.25">
      <c r="B71" s="71" t="s">
        <v>186</v>
      </c>
      <c r="C71" s="71" t="s">
        <v>108</v>
      </c>
      <c r="D71" s="72">
        <v>1470</v>
      </c>
      <c r="E71" s="73">
        <v>106.4</v>
      </c>
      <c r="F71" s="74">
        <f t="shared" si="0"/>
        <v>7.2380952380952381</v>
      </c>
      <c r="H71" s="67"/>
      <c r="I71" s="67"/>
    </row>
    <row r="72" spans="2:9" ht="20.100000000000001" customHeight="1" x14ac:dyDescent="0.25">
      <c r="B72" s="71" t="s">
        <v>188</v>
      </c>
      <c r="C72" s="71" t="s">
        <v>189</v>
      </c>
      <c r="D72" s="72">
        <v>0</v>
      </c>
      <c r="E72" s="73">
        <v>208.75</v>
      </c>
      <c r="F72" s="74"/>
      <c r="H72" s="67"/>
      <c r="I72" s="67"/>
    </row>
    <row r="73" spans="2:9" ht="20.100000000000001" customHeight="1" x14ac:dyDescent="0.25">
      <c r="B73" s="71" t="s">
        <v>195</v>
      </c>
      <c r="C73" s="71" t="s">
        <v>123</v>
      </c>
      <c r="D73" s="72">
        <v>0</v>
      </c>
      <c r="E73" s="73">
        <v>208.75</v>
      </c>
      <c r="F73" s="74"/>
      <c r="H73" s="67"/>
      <c r="I73" s="67"/>
    </row>
    <row r="74" spans="2:9" ht="20.100000000000001" customHeight="1" x14ac:dyDescent="0.25">
      <c r="B74" s="71" t="s">
        <v>191</v>
      </c>
      <c r="C74" s="71" t="s">
        <v>125</v>
      </c>
      <c r="D74" s="72">
        <v>0</v>
      </c>
      <c r="E74" s="73">
        <v>365.18</v>
      </c>
      <c r="F74" s="74"/>
      <c r="H74" s="67"/>
      <c r="I74" s="67"/>
    </row>
    <row r="75" spans="2:9" ht="20.100000000000001" customHeight="1" x14ac:dyDescent="0.25">
      <c r="B75" s="71" t="s">
        <v>196</v>
      </c>
      <c r="C75" s="71" t="s">
        <v>125</v>
      </c>
      <c r="D75" s="72">
        <v>0</v>
      </c>
      <c r="E75" s="73">
        <v>365.18</v>
      </c>
      <c r="F75" s="74"/>
      <c r="H75" s="67"/>
      <c r="I75" s="67"/>
    </row>
    <row r="76" spans="2:9" ht="24.95" customHeight="1" x14ac:dyDescent="0.25">
      <c r="B76" s="70" t="s">
        <v>226</v>
      </c>
      <c r="C76" s="70" t="s">
        <v>227</v>
      </c>
      <c r="D76" s="68">
        <v>8620</v>
      </c>
      <c r="E76" s="69">
        <v>17482.5</v>
      </c>
      <c r="F76" s="74">
        <f t="shared" ref="F76:F136" si="1">(E76/D76)*100</f>
        <v>202.81322505800463</v>
      </c>
      <c r="H76" s="67"/>
      <c r="I76" s="67"/>
    </row>
    <row r="77" spans="2:9" ht="20.100000000000001" customHeight="1" x14ac:dyDescent="0.25">
      <c r="B77" s="71" t="s">
        <v>180</v>
      </c>
      <c r="C77" s="71" t="s">
        <v>4</v>
      </c>
      <c r="D77" s="72">
        <v>2390</v>
      </c>
      <c r="E77" s="73">
        <v>15903.51</v>
      </c>
      <c r="F77" s="74">
        <f t="shared" si="1"/>
        <v>665.41882845188286</v>
      </c>
      <c r="H77" s="67"/>
      <c r="I77" s="67"/>
    </row>
    <row r="78" spans="2:9" ht="20.100000000000001" customHeight="1" x14ac:dyDescent="0.25">
      <c r="B78" s="71" t="s">
        <v>181</v>
      </c>
      <c r="C78" s="71" t="s">
        <v>13</v>
      </c>
      <c r="D78" s="72">
        <v>2390</v>
      </c>
      <c r="E78" s="73">
        <v>15903.51</v>
      </c>
      <c r="F78" s="74">
        <f t="shared" si="1"/>
        <v>665.41882845188286</v>
      </c>
      <c r="H78" s="67"/>
      <c r="I78" s="67"/>
    </row>
    <row r="79" spans="2:9" ht="20.100000000000001" customHeight="1" x14ac:dyDescent="0.25">
      <c r="B79" s="71" t="s">
        <v>188</v>
      </c>
      <c r="C79" s="71" t="s">
        <v>189</v>
      </c>
      <c r="D79" s="72">
        <v>2390</v>
      </c>
      <c r="E79" s="73">
        <v>15903.51</v>
      </c>
      <c r="F79" s="74">
        <f t="shared" si="1"/>
        <v>665.41882845188286</v>
      </c>
      <c r="H79" s="67"/>
      <c r="I79" s="67"/>
    </row>
    <row r="80" spans="2:9" ht="20.100000000000001" customHeight="1" x14ac:dyDescent="0.25">
      <c r="B80" s="71" t="s">
        <v>228</v>
      </c>
      <c r="C80" s="71" t="s">
        <v>116</v>
      </c>
      <c r="D80" s="72">
        <v>2390</v>
      </c>
      <c r="E80" s="73">
        <v>15903.51</v>
      </c>
      <c r="F80" s="74">
        <f t="shared" si="1"/>
        <v>665.41882845188286</v>
      </c>
      <c r="H80" s="67"/>
      <c r="I80" s="67"/>
    </row>
    <row r="81" spans="2:9" ht="20.100000000000001" customHeight="1" x14ac:dyDescent="0.25">
      <c r="B81" s="71" t="s">
        <v>217</v>
      </c>
      <c r="C81" s="71" t="s">
        <v>6</v>
      </c>
      <c r="D81" s="72">
        <v>6230</v>
      </c>
      <c r="E81" s="73">
        <v>1578.99</v>
      </c>
      <c r="F81" s="74">
        <f t="shared" si="1"/>
        <v>25.344943820224721</v>
      </c>
      <c r="H81" s="67"/>
      <c r="I81" s="67"/>
    </row>
    <row r="82" spans="2:9" ht="20.100000000000001" customHeight="1" x14ac:dyDescent="0.25">
      <c r="B82" s="71" t="s">
        <v>218</v>
      </c>
      <c r="C82" s="71" t="s">
        <v>219</v>
      </c>
      <c r="D82" s="72">
        <v>6230</v>
      </c>
      <c r="E82" s="73">
        <v>1578.99</v>
      </c>
      <c r="F82" s="74">
        <f t="shared" si="1"/>
        <v>25.344943820224721</v>
      </c>
      <c r="H82" s="67"/>
      <c r="I82" s="67"/>
    </row>
    <row r="83" spans="2:9" ht="20.100000000000001" customHeight="1" x14ac:dyDescent="0.25">
      <c r="B83" s="71" t="s">
        <v>229</v>
      </c>
      <c r="C83" s="71" t="s">
        <v>230</v>
      </c>
      <c r="D83" s="72">
        <v>0</v>
      </c>
      <c r="E83" s="73">
        <v>0</v>
      </c>
      <c r="F83" s="74">
        <v>0</v>
      </c>
      <c r="H83" s="67"/>
      <c r="I83" s="67"/>
    </row>
    <row r="84" spans="2:9" ht="20.100000000000001" customHeight="1" x14ac:dyDescent="0.25">
      <c r="B84" s="71" t="s">
        <v>231</v>
      </c>
      <c r="C84" s="71" t="s">
        <v>232</v>
      </c>
      <c r="D84" s="72">
        <v>0</v>
      </c>
      <c r="E84" s="73">
        <v>0</v>
      </c>
      <c r="F84" s="74">
        <v>0</v>
      </c>
      <c r="H84" s="67"/>
      <c r="I84" s="67"/>
    </row>
    <row r="85" spans="2:9" ht="20.100000000000001" customHeight="1" x14ac:dyDescent="0.25">
      <c r="B85" s="71" t="s">
        <v>233</v>
      </c>
      <c r="C85" s="71" t="s">
        <v>234</v>
      </c>
      <c r="D85" s="72">
        <v>4470</v>
      </c>
      <c r="E85" s="73">
        <v>0</v>
      </c>
      <c r="F85" s="74">
        <f t="shared" si="1"/>
        <v>0</v>
      </c>
      <c r="H85" s="67"/>
      <c r="I85" s="67"/>
    </row>
    <row r="86" spans="2:9" ht="20.100000000000001" customHeight="1" x14ac:dyDescent="0.25">
      <c r="B86" s="71" t="s">
        <v>235</v>
      </c>
      <c r="C86" s="71" t="s">
        <v>97</v>
      </c>
      <c r="D86" s="72">
        <v>4470</v>
      </c>
      <c r="E86" s="73">
        <v>0</v>
      </c>
      <c r="F86" s="74">
        <f t="shared" si="1"/>
        <v>0</v>
      </c>
      <c r="H86" s="67"/>
      <c r="I86" s="67"/>
    </row>
    <row r="87" spans="2:9" ht="20.100000000000001" customHeight="1" x14ac:dyDescent="0.25">
      <c r="B87" s="71" t="s">
        <v>220</v>
      </c>
      <c r="C87" s="71" t="s">
        <v>221</v>
      </c>
      <c r="D87" s="72">
        <v>1760</v>
      </c>
      <c r="E87" s="73">
        <v>1578.99</v>
      </c>
      <c r="F87" s="74">
        <f t="shared" si="1"/>
        <v>89.715340909090912</v>
      </c>
      <c r="H87" s="67"/>
      <c r="I87" s="67"/>
    </row>
    <row r="88" spans="2:9" ht="20.100000000000001" customHeight="1" x14ac:dyDescent="0.25">
      <c r="B88" s="71" t="s">
        <v>222</v>
      </c>
      <c r="C88" s="71" t="s">
        <v>145</v>
      </c>
      <c r="D88" s="72">
        <v>1760</v>
      </c>
      <c r="E88" s="73">
        <v>1578.99</v>
      </c>
      <c r="F88" s="74">
        <f t="shared" si="1"/>
        <v>89.715340909090912</v>
      </c>
      <c r="H88" s="67"/>
      <c r="I88" s="67"/>
    </row>
    <row r="89" spans="2:9" ht="24.95" customHeight="1" x14ac:dyDescent="0.25">
      <c r="B89" s="70" t="s">
        <v>236</v>
      </c>
      <c r="C89" s="70" t="s">
        <v>237</v>
      </c>
      <c r="D89" s="68">
        <v>930</v>
      </c>
      <c r="E89" s="69">
        <v>936.6</v>
      </c>
      <c r="F89" s="74">
        <f t="shared" si="1"/>
        <v>100.70967741935483</v>
      </c>
      <c r="H89" s="67"/>
      <c r="I89" s="67"/>
    </row>
    <row r="90" spans="2:9" ht="20.100000000000001" customHeight="1" x14ac:dyDescent="0.25">
      <c r="B90" s="71" t="s">
        <v>180</v>
      </c>
      <c r="C90" s="71" t="s">
        <v>4</v>
      </c>
      <c r="D90" s="72">
        <v>930</v>
      </c>
      <c r="E90" s="73">
        <v>936.6</v>
      </c>
      <c r="F90" s="74">
        <f t="shared" si="1"/>
        <v>100.70967741935483</v>
      </c>
      <c r="H90" s="67"/>
      <c r="I90" s="67"/>
    </row>
    <row r="91" spans="2:9" ht="20.100000000000001" customHeight="1" x14ac:dyDescent="0.25">
      <c r="B91" s="71" t="s">
        <v>181</v>
      </c>
      <c r="C91" s="71" t="s">
        <v>13</v>
      </c>
      <c r="D91" s="72">
        <v>930</v>
      </c>
      <c r="E91" s="73">
        <v>936.6</v>
      </c>
      <c r="F91" s="74">
        <f t="shared" si="1"/>
        <v>100.70967741935483</v>
      </c>
      <c r="H91" s="67"/>
      <c r="I91" s="67"/>
    </row>
    <row r="92" spans="2:9" ht="20.100000000000001" customHeight="1" x14ac:dyDescent="0.25">
      <c r="B92" s="71" t="s">
        <v>188</v>
      </c>
      <c r="C92" s="71" t="s">
        <v>189</v>
      </c>
      <c r="D92" s="72">
        <v>930</v>
      </c>
      <c r="E92" s="73">
        <v>936.6</v>
      </c>
      <c r="F92" s="74">
        <f t="shared" si="1"/>
        <v>100.70967741935483</v>
      </c>
      <c r="H92" s="67"/>
      <c r="I92" s="67"/>
    </row>
    <row r="93" spans="2:9" ht="20.100000000000001" customHeight="1" x14ac:dyDescent="0.25">
      <c r="B93" s="71" t="s">
        <v>238</v>
      </c>
      <c r="C93" s="71" t="s">
        <v>121</v>
      </c>
      <c r="D93" s="72">
        <v>930</v>
      </c>
      <c r="E93" s="73">
        <v>936.6</v>
      </c>
      <c r="F93" s="74">
        <f t="shared" si="1"/>
        <v>100.70967741935483</v>
      </c>
      <c r="H93" s="67"/>
      <c r="I93" s="67"/>
    </row>
    <row r="94" spans="2:9" ht="20.100000000000001" customHeight="1" x14ac:dyDescent="0.25">
      <c r="B94" s="70" t="s">
        <v>239</v>
      </c>
      <c r="C94" s="70" t="s">
        <v>240</v>
      </c>
      <c r="D94" s="68">
        <v>420</v>
      </c>
      <c r="E94" s="69">
        <v>420.2</v>
      </c>
      <c r="F94" s="74">
        <f t="shared" si="1"/>
        <v>100.04761904761905</v>
      </c>
      <c r="H94" s="67"/>
      <c r="I94" s="67"/>
    </row>
    <row r="95" spans="2:9" ht="20.100000000000001" customHeight="1" x14ac:dyDescent="0.25">
      <c r="B95" s="71" t="s">
        <v>180</v>
      </c>
      <c r="C95" s="71" t="s">
        <v>4</v>
      </c>
      <c r="D95" s="72">
        <v>420</v>
      </c>
      <c r="E95" s="73">
        <v>420.2</v>
      </c>
      <c r="F95" s="74">
        <f t="shared" si="1"/>
        <v>100.04761904761905</v>
      </c>
      <c r="H95" s="67"/>
      <c r="I95" s="67"/>
    </row>
    <row r="96" spans="2:9" ht="20.100000000000001" customHeight="1" x14ac:dyDescent="0.25">
      <c r="B96" s="71" t="s">
        <v>241</v>
      </c>
      <c r="C96" s="71" t="s">
        <v>157</v>
      </c>
      <c r="D96" s="72">
        <v>420</v>
      </c>
      <c r="E96" s="73">
        <v>420.2</v>
      </c>
      <c r="F96" s="74">
        <f t="shared" si="1"/>
        <v>100.04761904761905</v>
      </c>
      <c r="H96" s="67"/>
      <c r="I96" s="67"/>
    </row>
    <row r="97" spans="2:9" ht="20.100000000000001" customHeight="1" x14ac:dyDescent="0.25">
      <c r="B97" s="71" t="s">
        <v>242</v>
      </c>
      <c r="C97" s="71" t="s">
        <v>88</v>
      </c>
      <c r="D97" s="72">
        <v>420</v>
      </c>
      <c r="E97" s="73">
        <v>420.2</v>
      </c>
      <c r="F97" s="74">
        <f t="shared" si="1"/>
        <v>100.04761904761905</v>
      </c>
      <c r="H97" s="67"/>
      <c r="I97" s="67"/>
    </row>
    <row r="98" spans="2:9" ht="20.100000000000001" customHeight="1" x14ac:dyDescent="0.25">
      <c r="B98" s="71" t="s">
        <v>243</v>
      </c>
      <c r="C98" s="71" t="s">
        <v>160</v>
      </c>
      <c r="D98" s="72">
        <v>420</v>
      </c>
      <c r="E98" s="73">
        <v>420.2</v>
      </c>
      <c r="F98" s="74">
        <f t="shared" si="1"/>
        <v>100.04761904761905</v>
      </c>
      <c r="H98" s="67"/>
      <c r="I98" s="67"/>
    </row>
    <row r="99" spans="2:9" ht="24.95" customHeight="1" x14ac:dyDescent="0.25">
      <c r="B99" s="70" t="s">
        <v>244</v>
      </c>
      <c r="C99" s="70" t="s">
        <v>245</v>
      </c>
      <c r="D99" s="68">
        <v>137500</v>
      </c>
      <c r="E99" s="69">
        <v>124908.15</v>
      </c>
      <c r="F99" s="74">
        <f t="shared" si="1"/>
        <v>90.842290909090906</v>
      </c>
      <c r="H99" s="67"/>
      <c r="I99" s="67"/>
    </row>
    <row r="100" spans="2:9" ht="24.95" customHeight="1" x14ac:dyDescent="0.25">
      <c r="B100" s="70" t="s">
        <v>176</v>
      </c>
      <c r="C100" s="70" t="s">
        <v>177</v>
      </c>
      <c r="D100" s="68">
        <v>137500</v>
      </c>
      <c r="E100" s="69">
        <v>124908.15</v>
      </c>
      <c r="F100" s="74">
        <f t="shared" si="1"/>
        <v>90.842290909090906</v>
      </c>
      <c r="H100" s="67"/>
      <c r="I100" s="67"/>
    </row>
    <row r="101" spans="2:9" ht="24.95" customHeight="1" x14ac:dyDescent="0.25">
      <c r="B101" s="70" t="s">
        <v>178</v>
      </c>
      <c r="C101" s="70" t="s">
        <v>179</v>
      </c>
      <c r="D101" s="68">
        <v>133540</v>
      </c>
      <c r="E101" s="69">
        <v>124908.15</v>
      </c>
      <c r="F101" s="74">
        <f t="shared" si="1"/>
        <v>93.536131496180914</v>
      </c>
      <c r="H101" s="67"/>
      <c r="I101" s="67"/>
    </row>
    <row r="102" spans="2:9" ht="20.100000000000001" customHeight="1" x14ac:dyDescent="0.25">
      <c r="B102" s="71" t="s">
        <v>180</v>
      </c>
      <c r="C102" s="71" t="s">
        <v>4</v>
      </c>
      <c r="D102" s="72">
        <v>133540</v>
      </c>
      <c r="E102" s="73">
        <v>124908.15</v>
      </c>
      <c r="F102" s="74">
        <f t="shared" si="1"/>
        <v>93.536131496180914</v>
      </c>
      <c r="H102" s="67"/>
      <c r="I102" s="67"/>
    </row>
    <row r="103" spans="2:9" ht="20.100000000000001" customHeight="1" x14ac:dyDescent="0.25">
      <c r="B103" s="71" t="s">
        <v>181</v>
      </c>
      <c r="C103" s="71" t="s">
        <v>13</v>
      </c>
      <c r="D103" s="72">
        <v>132740</v>
      </c>
      <c r="E103" s="73">
        <v>124098.24000000001</v>
      </c>
      <c r="F103" s="74">
        <f t="shared" si="1"/>
        <v>93.489709205966548</v>
      </c>
      <c r="H103" s="67"/>
      <c r="I103" s="67"/>
    </row>
    <row r="104" spans="2:9" ht="20.100000000000001" customHeight="1" x14ac:dyDescent="0.25">
      <c r="B104" s="71" t="s">
        <v>182</v>
      </c>
      <c r="C104" s="71" t="s">
        <v>28</v>
      </c>
      <c r="D104" s="72">
        <v>22700</v>
      </c>
      <c r="E104" s="73">
        <v>22686.86</v>
      </c>
      <c r="F104" s="74">
        <f t="shared" si="1"/>
        <v>99.942114537444937</v>
      </c>
      <c r="H104" s="67"/>
      <c r="I104" s="67"/>
    </row>
    <row r="105" spans="2:9" ht="20.100000000000001" customHeight="1" x14ac:dyDescent="0.25">
      <c r="B105" s="71" t="s">
        <v>225</v>
      </c>
      <c r="C105" s="71" t="s">
        <v>29</v>
      </c>
      <c r="D105" s="72">
        <v>660</v>
      </c>
      <c r="E105" s="73">
        <v>882.23</v>
      </c>
      <c r="F105" s="74">
        <f t="shared" si="1"/>
        <v>133.67121212121211</v>
      </c>
      <c r="H105" s="67"/>
      <c r="I105" s="67"/>
    </row>
    <row r="106" spans="2:9" ht="20.100000000000001" customHeight="1" x14ac:dyDescent="0.25">
      <c r="B106" s="71" t="s">
        <v>183</v>
      </c>
      <c r="C106" s="71" t="s">
        <v>104</v>
      </c>
      <c r="D106" s="72">
        <v>21240</v>
      </c>
      <c r="E106" s="73">
        <v>21240</v>
      </c>
      <c r="F106" s="74">
        <f t="shared" si="1"/>
        <v>100</v>
      </c>
      <c r="H106" s="67"/>
      <c r="I106" s="67"/>
    </row>
    <row r="107" spans="2:9" ht="20.100000000000001" customHeight="1" x14ac:dyDescent="0.25">
      <c r="B107" s="71" t="s">
        <v>246</v>
      </c>
      <c r="C107" s="71" t="s">
        <v>105</v>
      </c>
      <c r="D107" s="72">
        <v>800</v>
      </c>
      <c r="E107" s="73">
        <v>564.63</v>
      </c>
      <c r="F107" s="74">
        <f t="shared" si="1"/>
        <v>70.578749999999999</v>
      </c>
      <c r="H107" s="67"/>
      <c r="I107" s="67"/>
    </row>
    <row r="108" spans="2:9" ht="20.100000000000001" customHeight="1" x14ac:dyDescent="0.25">
      <c r="B108" s="71" t="s">
        <v>184</v>
      </c>
      <c r="C108" s="71" t="s">
        <v>185</v>
      </c>
      <c r="D108" s="72">
        <v>75650</v>
      </c>
      <c r="E108" s="73">
        <v>75586.899999999994</v>
      </c>
      <c r="F108" s="74">
        <f t="shared" si="1"/>
        <v>99.916589557171179</v>
      </c>
      <c r="H108" s="67"/>
      <c r="I108" s="67"/>
    </row>
    <row r="109" spans="2:9" ht="20.100000000000001" customHeight="1" x14ac:dyDescent="0.25">
      <c r="B109" s="71" t="s">
        <v>186</v>
      </c>
      <c r="C109" s="71" t="s">
        <v>108</v>
      </c>
      <c r="D109" s="72">
        <v>4650</v>
      </c>
      <c r="E109" s="73">
        <v>4650</v>
      </c>
      <c r="F109" s="74">
        <f t="shared" si="1"/>
        <v>100</v>
      </c>
      <c r="H109" s="67"/>
      <c r="I109" s="67"/>
    </row>
    <row r="110" spans="2:9" ht="20.100000000000001" customHeight="1" x14ac:dyDescent="0.25">
      <c r="B110" s="71" t="s">
        <v>187</v>
      </c>
      <c r="C110" s="71" t="s">
        <v>110</v>
      </c>
      <c r="D110" s="72">
        <v>67950</v>
      </c>
      <c r="E110" s="73">
        <v>67950</v>
      </c>
      <c r="F110" s="74">
        <f t="shared" si="1"/>
        <v>100</v>
      </c>
      <c r="H110" s="67"/>
      <c r="I110" s="67"/>
    </row>
    <row r="111" spans="2:9" ht="20.100000000000001" customHeight="1" x14ac:dyDescent="0.25">
      <c r="B111" s="71" t="s">
        <v>247</v>
      </c>
      <c r="C111" s="71" t="s">
        <v>111</v>
      </c>
      <c r="D111" s="72">
        <v>2390</v>
      </c>
      <c r="E111" s="73">
        <v>2986.9</v>
      </c>
      <c r="F111" s="74">
        <f t="shared" si="1"/>
        <v>124.97489539748953</v>
      </c>
      <c r="H111" s="67"/>
      <c r="I111" s="67"/>
    </row>
    <row r="112" spans="2:9" ht="20.100000000000001" customHeight="1" x14ac:dyDescent="0.25">
      <c r="B112" s="71" t="s">
        <v>248</v>
      </c>
      <c r="C112" s="71" t="s">
        <v>112</v>
      </c>
      <c r="D112" s="72">
        <v>660</v>
      </c>
      <c r="E112" s="73">
        <v>0</v>
      </c>
      <c r="F112" s="74">
        <f t="shared" si="1"/>
        <v>0</v>
      </c>
      <c r="H112" s="67"/>
      <c r="I112" s="67"/>
    </row>
    <row r="113" spans="2:9" ht="20.100000000000001" customHeight="1" x14ac:dyDescent="0.25">
      <c r="B113" s="71" t="s">
        <v>188</v>
      </c>
      <c r="C113" s="71" t="s">
        <v>189</v>
      </c>
      <c r="D113" s="72">
        <v>31200</v>
      </c>
      <c r="E113" s="73">
        <v>25765.48</v>
      </c>
      <c r="F113" s="74">
        <f t="shared" si="1"/>
        <v>82.581666666666663</v>
      </c>
      <c r="H113" s="67"/>
      <c r="I113" s="67"/>
    </row>
    <row r="114" spans="2:9" ht="20.100000000000001" customHeight="1" x14ac:dyDescent="0.25">
      <c r="B114" s="71" t="s">
        <v>249</v>
      </c>
      <c r="C114" s="71" t="s">
        <v>115</v>
      </c>
      <c r="D114" s="72">
        <v>1860</v>
      </c>
      <c r="E114" s="73">
        <v>1899.14</v>
      </c>
      <c r="F114" s="74">
        <f t="shared" si="1"/>
        <v>102.10430107526882</v>
      </c>
      <c r="H114" s="67"/>
      <c r="I114" s="67"/>
    </row>
    <row r="115" spans="2:9" ht="20.100000000000001" customHeight="1" x14ac:dyDescent="0.25">
      <c r="B115" s="71" t="s">
        <v>228</v>
      </c>
      <c r="C115" s="71" t="s">
        <v>116</v>
      </c>
      <c r="D115" s="72">
        <v>15930</v>
      </c>
      <c r="E115" s="73">
        <v>11516.7</v>
      </c>
      <c r="F115" s="74">
        <f t="shared" si="1"/>
        <v>72.295668549905841</v>
      </c>
      <c r="H115" s="67"/>
      <c r="I115" s="67"/>
    </row>
    <row r="116" spans="2:9" ht="20.100000000000001" customHeight="1" x14ac:dyDescent="0.25">
      <c r="B116" s="71" t="s">
        <v>250</v>
      </c>
      <c r="C116" s="71" t="s">
        <v>117</v>
      </c>
      <c r="D116" s="72">
        <v>400</v>
      </c>
      <c r="E116" s="73">
        <v>0</v>
      </c>
      <c r="F116" s="74">
        <f t="shared" si="1"/>
        <v>0</v>
      </c>
      <c r="H116" s="67"/>
      <c r="I116" s="67"/>
    </row>
    <row r="117" spans="2:9" ht="20.100000000000001" customHeight="1" x14ac:dyDescent="0.25">
      <c r="B117" s="71" t="s">
        <v>251</v>
      </c>
      <c r="C117" s="71" t="s">
        <v>118</v>
      </c>
      <c r="D117" s="72">
        <v>7170</v>
      </c>
      <c r="E117" s="73">
        <v>9010.75</v>
      </c>
      <c r="F117" s="74">
        <f t="shared" si="1"/>
        <v>125.67294281729428</v>
      </c>
      <c r="H117" s="67"/>
      <c r="I117" s="67"/>
    </row>
    <row r="118" spans="2:9" ht="20.100000000000001" customHeight="1" x14ac:dyDescent="0.25">
      <c r="B118" s="71" t="s">
        <v>190</v>
      </c>
      <c r="C118" s="71" t="s">
        <v>120</v>
      </c>
      <c r="D118" s="72">
        <v>3050</v>
      </c>
      <c r="E118" s="73">
        <v>1564.27</v>
      </c>
      <c r="F118" s="74">
        <f t="shared" si="1"/>
        <v>51.287540983606561</v>
      </c>
      <c r="H118" s="67"/>
      <c r="I118" s="67"/>
    </row>
    <row r="119" spans="2:9" ht="20.100000000000001" customHeight="1" x14ac:dyDescent="0.25">
      <c r="B119" s="71" t="s">
        <v>238</v>
      </c>
      <c r="C119" s="71" t="s">
        <v>121</v>
      </c>
      <c r="D119" s="72">
        <v>800</v>
      </c>
      <c r="E119" s="73">
        <v>0</v>
      </c>
      <c r="F119" s="74">
        <f t="shared" si="1"/>
        <v>0</v>
      </c>
      <c r="H119" s="67"/>
      <c r="I119" s="67"/>
    </row>
    <row r="120" spans="2:9" ht="20.100000000000001" customHeight="1" x14ac:dyDescent="0.25">
      <c r="B120" s="71" t="s">
        <v>252</v>
      </c>
      <c r="C120" s="71" t="s">
        <v>122</v>
      </c>
      <c r="D120" s="72">
        <v>1060</v>
      </c>
      <c r="E120" s="73">
        <v>19.920000000000002</v>
      </c>
      <c r="F120" s="74">
        <f t="shared" si="1"/>
        <v>1.879245283018868</v>
      </c>
      <c r="H120" s="67"/>
      <c r="I120" s="67"/>
    </row>
    <row r="121" spans="2:9" ht="20.100000000000001" customHeight="1" x14ac:dyDescent="0.25">
      <c r="B121" s="71" t="s">
        <v>195</v>
      </c>
      <c r="C121" s="71" t="s">
        <v>123</v>
      </c>
      <c r="D121" s="72">
        <v>930</v>
      </c>
      <c r="E121" s="73">
        <v>1754.7</v>
      </c>
      <c r="F121" s="74">
        <f t="shared" si="1"/>
        <v>188.67741935483872</v>
      </c>
      <c r="H121" s="67"/>
      <c r="I121" s="67"/>
    </row>
    <row r="122" spans="2:9" ht="20.100000000000001" customHeight="1" x14ac:dyDescent="0.25">
      <c r="B122" s="71" t="s">
        <v>191</v>
      </c>
      <c r="C122" s="71" t="s">
        <v>125</v>
      </c>
      <c r="D122" s="72">
        <v>3190</v>
      </c>
      <c r="E122" s="73">
        <v>59</v>
      </c>
      <c r="F122" s="74">
        <f t="shared" si="1"/>
        <v>1.8495297805642634</v>
      </c>
      <c r="H122" s="67"/>
      <c r="I122" s="67"/>
    </row>
    <row r="123" spans="2:9" ht="20.100000000000001" customHeight="1" x14ac:dyDescent="0.25">
      <c r="B123" s="71" t="s">
        <v>253</v>
      </c>
      <c r="C123" s="71" t="s">
        <v>254</v>
      </c>
      <c r="D123" s="72">
        <v>1730</v>
      </c>
      <c r="E123" s="73">
        <v>0</v>
      </c>
      <c r="F123" s="74">
        <f t="shared" si="1"/>
        <v>0</v>
      </c>
      <c r="H123" s="67"/>
      <c r="I123" s="67"/>
    </row>
    <row r="124" spans="2:9" ht="20.100000000000001" customHeight="1" x14ac:dyDescent="0.25">
      <c r="B124" s="71" t="s">
        <v>255</v>
      </c>
      <c r="C124" s="71" t="s">
        <v>127</v>
      </c>
      <c r="D124" s="72">
        <v>270</v>
      </c>
      <c r="E124" s="73">
        <v>0</v>
      </c>
      <c r="F124" s="74">
        <f t="shared" si="1"/>
        <v>0</v>
      </c>
      <c r="H124" s="67"/>
      <c r="I124" s="67"/>
    </row>
    <row r="125" spans="2:9" ht="20.100000000000001" customHeight="1" x14ac:dyDescent="0.25">
      <c r="B125" s="71" t="s">
        <v>256</v>
      </c>
      <c r="C125" s="71" t="s">
        <v>128</v>
      </c>
      <c r="D125" s="72">
        <v>130</v>
      </c>
      <c r="E125" s="73">
        <v>59</v>
      </c>
      <c r="F125" s="74">
        <f t="shared" si="1"/>
        <v>45.384615384615387</v>
      </c>
      <c r="H125" s="67"/>
      <c r="I125" s="67"/>
    </row>
    <row r="126" spans="2:9" ht="20.100000000000001" customHeight="1" x14ac:dyDescent="0.25">
      <c r="B126" s="71" t="s">
        <v>257</v>
      </c>
      <c r="C126" s="71" t="s">
        <v>129</v>
      </c>
      <c r="D126" s="72">
        <v>0</v>
      </c>
      <c r="E126" s="73">
        <v>0</v>
      </c>
      <c r="F126" s="74" t="e">
        <f t="shared" si="1"/>
        <v>#DIV/0!</v>
      </c>
      <c r="H126" s="67"/>
      <c r="I126" s="67"/>
    </row>
    <row r="127" spans="2:9" ht="20.100000000000001" customHeight="1" x14ac:dyDescent="0.25">
      <c r="B127" s="71" t="s">
        <v>196</v>
      </c>
      <c r="C127" s="71" t="s">
        <v>125</v>
      </c>
      <c r="D127" s="72">
        <v>1060</v>
      </c>
      <c r="E127" s="73">
        <v>0</v>
      </c>
      <c r="F127" s="74">
        <f t="shared" si="1"/>
        <v>0</v>
      </c>
      <c r="H127" s="67"/>
      <c r="I127" s="67"/>
    </row>
    <row r="128" spans="2:9" ht="20.100000000000001" customHeight="1" x14ac:dyDescent="0.25">
      <c r="B128" s="71" t="s">
        <v>258</v>
      </c>
      <c r="C128" s="71" t="s">
        <v>133</v>
      </c>
      <c r="D128" s="72">
        <v>800</v>
      </c>
      <c r="E128" s="73">
        <v>809.91</v>
      </c>
      <c r="F128" s="74">
        <f t="shared" si="1"/>
        <v>101.23875</v>
      </c>
      <c r="H128" s="67"/>
      <c r="I128" s="67"/>
    </row>
    <row r="129" spans="2:9" ht="20.100000000000001" customHeight="1" x14ac:dyDescent="0.25">
      <c r="B129" s="71" t="s">
        <v>259</v>
      </c>
      <c r="C129" s="71" t="s">
        <v>260</v>
      </c>
      <c r="D129" s="72">
        <v>800</v>
      </c>
      <c r="E129" s="73">
        <v>809.91</v>
      </c>
      <c r="F129" s="74">
        <f t="shared" si="1"/>
        <v>101.23875</v>
      </c>
      <c r="H129" s="67"/>
      <c r="I129" s="67"/>
    </row>
    <row r="130" spans="2:9" ht="20.100000000000001" customHeight="1" x14ac:dyDescent="0.25">
      <c r="B130" s="71" t="s">
        <v>261</v>
      </c>
      <c r="C130" s="71" t="s">
        <v>135</v>
      </c>
      <c r="D130" s="72">
        <v>530</v>
      </c>
      <c r="E130" s="73">
        <v>809.91</v>
      </c>
      <c r="F130" s="74">
        <f t="shared" si="1"/>
        <v>152.81320754716981</v>
      </c>
      <c r="H130" s="67"/>
      <c r="I130" s="67"/>
    </row>
    <row r="131" spans="2:9" ht="20.100000000000001" customHeight="1" x14ac:dyDescent="0.25">
      <c r="B131" s="71" t="s">
        <v>262</v>
      </c>
      <c r="C131" s="71" t="s">
        <v>263</v>
      </c>
      <c r="D131" s="72">
        <v>270</v>
      </c>
      <c r="E131" s="73">
        <v>0</v>
      </c>
      <c r="F131" s="74">
        <f t="shared" si="1"/>
        <v>0</v>
      </c>
      <c r="H131" s="67"/>
      <c r="I131" s="67"/>
    </row>
    <row r="132" spans="2:9" ht="24.95" customHeight="1" x14ac:dyDescent="0.25">
      <c r="B132" s="70" t="s">
        <v>226</v>
      </c>
      <c r="C132" s="70" t="s">
        <v>227</v>
      </c>
      <c r="D132" s="68">
        <v>3960</v>
      </c>
      <c r="E132" s="69">
        <v>0</v>
      </c>
      <c r="F132" s="74">
        <f t="shared" si="1"/>
        <v>0</v>
      </c>
      <c r="H132" s="67"/>
      <c r="I132" s="67"/>
    </row>
    <row r="133" spans="2:9" ht="20.100000000000001" customHeight="1" x14ac:dyDescent="0.25">
      <c r="B133" s="71" t="s">
        <v>217</v>
      </c>
      <c r="C133" s="71" t="s">
        <v>6</v>
      </c>
      <c r="D133" s="72">
        <v>3960</v>
      </c>
      <c r="E133" s="73">
        <v>0</v>
      </c>
      <c r="F133" s="74">
        <f t="shared" si="1"/>
        <v>0</v>
      </c>
      <c r="H133" s="67"/>
      <c r="I133" s="67"/>
    </row>
    <row r="134" spans="2:9" ht="20.100000000000001" customHeight="1" x14ac:dyDescent="0.25">
      <c r="B134" s="71" t="s">
        <v>218</v>
      </c>
      <c r="C134" s="71" t="s">
        <v>219</v>
      </c>
      <c r="D134" s="72">
        <v>3960</v>
      </c>
      <c r="E134" s="73">
        <v>0</v>
      </c>
      <c r="F134" s="74">
        <f t="shared" si="1"/>
        <v>0</v>
      </c>
      <c r="H134" s="67"/>
      <c r="I134" s="67"/>
    </row>
    <row r="135" spans="2:9" ht="20.100000000000001" customHeight="1" x14ac:dyDescent="0.25">
      <c r="B135" s="71" t="s">
        <v>229</v>
      </c>
      <c r="C135" s="71" t="s">
        <v>230</v>
      </c>
      <c r="D135" s="72">
        <v>0</v>
      </c>
      <c r="E135" s="73">
        <v>0</v>
      </c>
      <c r="F135" s="74" t="e">
        <f t="shared" si="1"/>
        <v>#DIV/0!</v>
      </c>
      <c r="H135" s="67"/>
      <c r="I135" s="67"/>
    </row>
    <row r="136" spans="2:9" ht="20.100000000000001" customHeight="1" x14ac:dyDescent="0.25">
      <c r="B136" s="71" t="s">
        <v>231</v>
      </c>
      <c r="C136" s="71" t="s">
        <v>232</v>
      </c>
      <c r="D136" s="72">
        <v>0</v>
      </c>
      <c r="E136" s="73">
        <v>0</v>
      </c>
      <c r="F136" s="74" t="e">
        <f t="shared" si="1"/>
        <v>#DIV/0!</v>
      </c>
      <c r="H136" s="67"/>
      <c r="I136" s="67"/>
    </row>
    <row r="137" spans="2:9" ht="20.100000000000001" customHeight="1" x14ac:dyDescent="0.25">
      <c r="B137" s="71" t="s">
        <v>233</v>
      </c>
      <c r="C137" s="71" t="s">
        <v>234</v>
      </c>
      <c r="D137" s="72">
        <v>3960</v>
      </c>
      <c r="E137" s="73">
        <v>0</v>
      </c>
      <c r="F137" s="74">
        <f t="shared" ref="F137:F199" si="2">(E137/D137)*100</f>
        <v>0</v>
      </c>
      <c r="H137" s="67"/>
      <c r="I137" s="67"/>
    </row>
    <row r="138" spans="2:9" ht="20.100000000000001" customHeight="1" x14ac:dyDescent="0.25">
      <c r="B138" s="71" t="s">
        <v>235</v>
      </c>
      <c r="C138" s="71" t="s">
        <v>97</v>
      </c>
      <c r="D138" s="72">
        <v>3960</v>
      </c>
      <c r="E138" s="73">
        <v>0</v>
      </c>
      <c r="F138" s="74">
        <f t="shared" si="2"/>
        <v>0</v>
      </c>
      <c r="H138" s="67"/>
      <c r="I138" s="67"/>
    </row>
    <row r="139" spans="2:9" ht="20.100000000000001" customHeight="1" x14ac:dyDescent="0.25">
      <c r="B139" s="70" t="s">
        <v>264</v>
      </c>
      <c r="C139" s="70" t="s">
        <v>265</v>
      </c>
      <c r="D139" s="68">
        <v>71200</v>
      </c>
      <c r="E139" s="69">
        <v>74318.95</v>
      </c>
      <c r="F139" s="74">
        <f t="shared" si="2"/>
        <v>104.38054775280898</v>
      </c>
      <c r="H139" s="67"/>
      <c r="I139" s="67"/>
    </row>
    <row r="140" spans="2:9" ht="20.100000000000001" customHeight="1" x14ac:dyDescent="0.25">
      <c r="B140" s="70" t="s">
        <v>266</v>
      </c>
      <c r="C140" s="70" t="s">
        <v>265</v>
      </c>
      <c r="D140" s="68">
        <v>71200</v>
      </c>
      <c r="E140" s="69">
        <v>74318.95</v>
      </c>
      <c r="F140" s="74">
        <f t="shared" si="2"/>
        <v>104.38054775280898</v>
      </c>
      <c r="H140" s="67"/>
      <c r="I140" s="67"/>
    </row>
    <row r="141" spans="2:9" ht="24.95" customHeight="1" x14ac:dyDescent="0.25">
      <c r="B141" s="70" t="s">
        <v>176</v>
      </c>
      <c r="C141" s="70" t="s">
        <v>177</v>
      </c>
      <c r="D141" s="68">
        <v>71200</v>
      </c>
      <c r="E141" s="69">
        <v>74318.95</v>
      </c>
      <c r="F141" s="74">
        <f t="shared" si="2"/>
        <v>104.38054775280898</v>
      </c>
      <c r="H141" s="67"/>
      <c r="I141" s="67"/>
    </row>
    <row r="142" spans="2:9" ht="20.100000000000001" customHeight="1" x14ac:dyDescent="0.25">
      <c r="B142" s="70" t="s">
        <v>178</v>
      </c>
      <c r="C142" s="70" t="s">
        <v>179</v>
      </c>
      <c r="D142" s="68">
        <v>55800</v>
      </c>
      <c r="E142" s="69">
        <v>54721.79</v>
      </c>
      <c r="F142" s="74">
        <f t="shared" si="2"/>
        <v>98.067724014336918</v>
      </c>
      <c r="H142" s="67"/>
      <c r="I142" s="67"/>
    </row>
    <row r="143" spans="2:9" ht="20.100000000000001" customHeight="1" x14ac:dyDescent="0.25">
      <c r="B143" s="71" t="s">
        <v>180</v>
      </c>
      <c r="C143" s="71" t="s">
        <v>4</v>
      </c>
      <c r="D143" s="72">
        <v>55800</v>
      </c>
      <c r="E143" s="73">
        <v>54721.79</v>
      </c>
      <c r="F143" s="74">
        <f t="shared" si="2"/>
        <v>98.067724014336918</v>
      </c>
      <c r="H143" s="67"/>
      <c r="I143" s="67"/>
    </row>
    <row r="144" spans="2:9" ht="20.100000000000001" customHeight="1" x14ac:dyDescent="0.25">
      <c r="B144" s="71" t="s">
        <v>205</v>
      </c>
      <c r="C144" s="71" t="s">
        <v>5</v>
      </c>
      <c r="D144" s="72">
        <v>3200</v>
      </c>
      <c r="E144" s="73">
        <v>3632.32</v>
      </c>
      <c r="F144" s="74">
        <f t="shared" si="2"/>
        <v>113.51</v>
      </c>
      <c r="H144" s="67"/>
      <c r="I144" s="67"/>
    </row>
    <row r="145" spans="2:9" ht="20.100000000000001" customHeight="1" x14ac:dyDescent="0.25">
      <c r="B145" s="71" t="s">
        <v>206</v>
      </c>
      <c r="C145" s="71" t="s">
        <v>26</v>
      </c>
      <c r="D145" s="72">
        <v>2700</v>
      </c>
      <c r="E145" s="73">
        <v>3117.87</v>
      </c>
      <c r="F145" s="74">
        <f t="shared" si="2"/>
        <v>115.47666666666667</v>
      </c>
      <c r="H145" s="67"/>
      <c r="I145" s="67"/>
    </row>
    <row r="146" spans="2:9" ht="20.100000000000001" customHeight="1" x14ac:dyDescent="0.25">
      <c r="B146" s="71" t="s">
        <v>267</v>
      </c>
      <c r="C146" s="71" t="s">
        <v>98</v>
      </c>
      <c r="D146" s="72">
        <v>2700</v>
      </c>
      <c r="E146" s="73">
        <v>3117.87</v>
      </c>
      <c r="F146" s="74">
        <f t="shared" si="2"/>
        <v>115.47666666666667</v>
      </c>
      <c r="H146" s="67"/>
      <c r="I146" s="67"/>
    </row>
    <row r="147" spans="2:9" ht="20.100000000000001" customHeight="1" x14ac:dyDescent="0.25">
      <c r="B147" s="71" t="s">
        <v>210</v>
      </c>
      <c r="C147" s="71" t="s">
        <v>211</v>
      </c>
      <c r="D147" s="72">
        <v>500</v>
      </c>
      <c r="E147" s="73">
        <v>514.45000000000005</v>
      </c>
      <c r="F147" s="74">
        <f t="shared" si="2"/>
        <v>102.89000000000001</v>
      </c>
      <c r="H147" s="67"/>
      <c r="I147" s="67"/>
    </row>
    <row r="148" spans="2:9" ht="20.100000000000001" customHeight="1" x14ac:dyDescent="0.25">
      <c r="B148" s="71" t="s">
        <v>212</v>
      </c>
      <c r="C148" s="71" t="s">
        <v>102</v>
      </c>
      <c r="D148" s="72">
        <v>500</v>
      </c>
      <c r="E148" s="73">
        <v>514.45000000000005</v>
      </c>
      <c r="F148" s="74">
        <f t="shared" si="2"/>
        <v>102.89000000000001</v>
      </c>
      <c r="H148" s="67"/>
      <c r="I148" s="67"/>
    </row>
    <row r="149" spans="2:9" ht="20.100000000000001" customHeight="1" x14ac:dyDescent="0.25">
      <c r="B149" s="71" t="s">
        <v>181</v>
      </c>
      <c r="C149" s="71" t="s">
        <v>13</v>
      </c>
      <c r="D149" s="72">
        <v>52400</v>
      </c>
      <c r="E149" s="73">
        <v>51088.67</v>
      </c>
      <c r="F149" s="74">
        <f t="shared" si="2"/>
        <v>97.497461832061063</v>
      </c>
      <c r="H149" s="67"/>
      <c r="I149" s="67"/>
    </row>
    <row r="150" spans="2:9" ht="20.100000000000001" customHeight="1" x14ac:dyDescent="0.25">
      <c r="B150" s="71" t="s">
        <v>182</v>
      </c>
      <c r="C150" s="71" t="s">
        <v>28</v>
      </c>
      <c r="D150" s="72">
        <v>6700</v>
      </c>
      <c r="E150" s="73">
        <v>8383.34</v>
      </c>
      <c r="F150" s="74">
        <f t="shared" si="2"/>
        <v>125.12447761194029</v>
      </c>
      <c r="H150" s="67"/>
      <c r="I150" s="67"/>
    </row>
    <row r="151" spans="2:9" ht="20.100000000000001" customHeight="1" x14ac:dyDescent="0.25">
      <c r="B151" s="71" t="s">
        <v>225</v>
      </c>
      <c r="C151" s="71" t="s">
        <v>29</v>
      </c>
      <c r="D151" s="72">
        <v>5500</v>
      </c>
      <c r="E151" s="73">
        <v>7117.44</v>
      </c>
      <c r="F151" s="74">
        <f t="shared" si="2"/>
        <v>129.40799999999999</v>
      </c>
      <c r="H151" s="67"/>
      <c r="I151" s="67"/>
    </row>
    <row r="152" spans="2:9" ht="20.100000000000001" customHeight="1" x14ac:dyDescent="0.25">
      <c r="B152" s="71" t="s">
        <v>246</v>
      </c>
      <c r="C152" s="71" t="s">
        <v>105</v>
      </c>
      <c r="D152" s="72">
        <v>900</v>
      </c>
      <c r="E152" s="73">
        <v>1247.5</v>
      </c>
      <c r="F152" s="74">
        <f t="shared" si="2"/>
        <v>138.61111111111111</v>
      </c>
      <c r="H152" s="67"/>
      <c r="I152" s="67"/>
    </row>
    <row r="153" spans="2:9" ht="20.100000000000001" customHeight="1" x14ac:dyDescent="0.25">
      <c r="B153" s="71" t="s">
        <v>268</v>
      </c>
      <c r="C153" s="71" t="s">
        <v>106</v>
      </c>
      <c r="D153" s="72">
        <v>300</v>
      </c>
      <c r="E153" s="73">
        <v>18.399999999999999</v>
      </c>
      <c r="F153" s="74">
        <f t="shared" si="2"/>
        <v>6.1333333333333329</v>
      </c>
      <c r="H153" s="67"/>
      <c r="I153" s="67"/>
    </row>
    <row r="154" spans="2:9" ht="20.100000000000001" customHeight="1" x14ac:dyDescent="0.25">
      <c r="B154" s="71" t="s">
        <v>184</v>
      </c>
      <c r="C154" s="71" t="s">
        <v>185</v>
      </c>
      <c r="D154" s="72">
        <v>18600</v>
      </c>
      <c r="E154" s="73">
        <v>16841.12</v>
      </c>
      <c r="F154" s="74">
        <f t="shared" si="2"/>
        <v>90.543655913978498</v>
      </c>
      <c r="H154" s="67"/>
      <c r="I154" s="67"/>
    </row>
    <row r="155" spans="2:9" ht="20.100000000000001" customHeight="1" x14ac:dyDescent="0.25">
      <c r="B155" s="71" t="s">
        <v>186</v>
      </c>
      <c r="C155" s="71" t="s">
        <v>108</v>
      </c>
      <c r="D155" s="72">
        <v>15000</v>
      </c>
      <c r="E155" s="73">
        <v>10641.26</v>
      </c>
      <c r="F155" s="74">
        <f t="shared" si="2"/>
        <v>70.941733333333332</v>
      </c>
      <c r="H155" s="67"/>
      <c r="I155" s="67"/>
    </row>
    <row r="156" spans="2:9" ht="20.100000000000001" customHeight="1" x14ac:dyDescent="0.25">
      <c r="B156" s="71" t="s">
        <v>269</v>
      </c>
      <c r="C156" s="71" t="s">
        <v>109</v>
      </c>
      <c r="D156" s="72">
        <v>200</v>
      </c>
      <c r="E156" s="73">
        <v>0</v>
      </c>
      <c r="F156" s="74">
        <f t="shared" si="2"/>
        <v>0</v>
      </c>
      <c r="H156" s="67"/>
      <c r="I156" s="67"/>
    </row>
    <row r="157" spans="2:9" ht="20.100000000000001" customHeight="1" x14ac:dyDescent="0.25">
      <c r="B157" s="71" t="s">
        <v>247</v>
      </c>
      <c r="C157" s="71" t="s">
        <v>111</v>
      </c>
      <c r="D157" s="72">
        <v>2500</v>
      </c>
      <c r="E157" s="73">
        <v>4034.86</v>
      </c>
      <c r="F157" s="74">
        <f t="shared" si="2"/>
        <v>161.39440000000002</v>
      </c>
      <c r="H157" s="67"/>
      <c r="I157" s="67"/>
    </row>
    <row r="158" spans="2:9" ht="20.100000000000001" customHeight="1" x14ac:dyDescent="0.25">
      <c r="B158" s="71" t="s">
        <v>248</v>
      </c>
      <c r="C158" s="71" t="s">
        <v>112</v>
      </c>
      <c r="D158" s="72">
        <v>200</v>
      </c>
      <c r="E158" s="73">
        <v>1702.03</v>
      </c>
      <c r="F158" s="74">
        <f t="shared" si="2"/>
        <v>851.01499999999999</v>
      </c>
      <c r="H158" s="67"/>
      <c r="I158" s="67"/>
    </row>
    <row r="159" spans="2:9" ht="20.100000000000001" customHeight="1" x14ac:dyDescent="0.25">
      <c r="B159" s="71" t="s">
        <v>270</v>
      </c>
      <c r="C159" s="71" t="s">
        <v>113</v>
      </c>
      <c r="D159" s="72">
        <v>700</v>
      </c>
      <c r="E159" s="73">
        <v>462.97</v>
      </c>
      <c r="F159" s="74">
        <f t="shared" si="2"/>
        <v>66.138571428571439</v>
      </c>
      <c r="H159" s="67"/>
      <c r="I159" s="67"/>
    </row>
    <row r="160" spans="2:9" ht="20.100000000000001" customHeight="1" x14ac:dyDescent="0.25">
      <c r="B160" s="71" t="s">
        <v>188</v>
      </c>
      <c r="C160" s="71" t="s">
        <v>189</v>
      </c>
      <c r="D160" s="72">
        <v>21000</v>
      </c>
      <c r="E160" s="73">
        <v>17227.099999999999</v>
      </c>
      <c r="F160" s="74">
        <f t="shared" si="2"/>
        <v>82.033809523809524</v>
      </c>
      <c r="H160" s="67"/>
      <c r="I160" s="67"/>
    </row>
    <row r="161" spans="2:9" ht="20.100000000000001" customHeight="1" x14ac:dyDescent="0.25">
      <c r="B161" s="71" t="s">
        <v>249</v>
      </c>
      <c r="C161" s="71" t="s">
        <v>115</v>
      </c>
      <c r="D161" s="72">
        <v>1000</v>
      </c>
      <c r="E161" s="73">
        <v>713.19</v>
      </c>
      <c r="F161" s="74">
        <f t="shared" si="2"/>
        <v>71.319000000000017</v>
      </c>
      <c r="H161" s="67"/>
      <c r="I161" s="67"/>
    </row>
    <row r="162" spans="2:9" ht="20.100000000000001" customHeight="1" x14ac:dyDescent="0.25">
      <c r="B162" s="71" t="s">
        <v>228</v>
      </c>
      <c r="C162" s="71" t="s">
        <v>116</v>
      </c>
      <c r="D162" s="72">
        <v>4800</v>
      </c>
      <c r="E162" s="73">
        <v>4227.34</v>
      </c>
      <c r="F162" s="74">
        <f t="shared" si="2"/>
        <v>88.069583333333341</v>
      </c>
      <c r="H162" s="67"/>
      <c r="I162" s="67"/>
    </row>
    <row r="163" spans="2:9" ht="20.100000000000001" customHeight="1" x14ac:dyDescent="0.25">
      <c r="B163" s="71" t="s">
        <v>250</v>
      </c>
      <c r="C163" s="71" t="s">
        <v>117</v>
      </c>
      <c r="D163" s="72">
        <v>300</v>
      </c>
      <c r="E163" s="73">
        <v>60</v>
      </c>
      <c r="F163" s="74">
        <f t="shared" si="2"/>
        <v>20</v>
      </c>
      <c r="H163" s="67"/>
      <c r="I163" s="67"/>
    </row>
    <row r="164" spans="2:9" ht="20.100000000000001" customHeight="1" x14ac:dyDescent="0.25">
      <c r="B164" s="71" t="s">
        <v>251</v>
      </c>
      <c r="C164" s="71" t="s">
        <v>118</v>
      </c>
      <c r="D164" s="72">
        <v>6900</v>
      </c>
      <c r="E164" s="73">
        <v>4923.72</v>
      </c>
      <c r="F164" s="74">
        <f t="shared" si="2"/>
        <v>71.358260869565228</v>
      </c>
      <c r="H164" s="67"/>
      <c r="I164" s="67"/>
    </row>
    <row r="165" spans="2:9" ht="20.100000000000001" customHeight="1" x14ac:dyDescent="0.25">
      <c r="B165" s="71" t="s">
        <v>271</v>
      </c>
      <c r="C165" s="71" t="s">
        <v>119</v>
      </c>
      <c r="D165" s="72">
        <v>300</v>
      </c>
      <c r="E165" s="73">
        <v>35</v>
      </c>
      <c r="F165" s="74">
        <f t="shared" si="2"/>
        <v>11.666666666666666</v>
      </c>
      <c r="H165" s="67"/>
      <c r="I165" s="67"/>
    </row>
    <row r="166" spans="2:9" ht="20.100000000000001" customHeight="1" x14ac:dyDescent="0.25">
      <c r="B166" s="71" t="s">
        <v>190</v>
      </c>
      <c r="C166" s="71" t="s">
        <v>120</v>
      </c>
      <c r="D166" s="72">
        <v>200</v>
      </c>
      <c r="E166" s="73">
        <v>0</v>
      </c>
      <c r="F166" s="74">
        <f t="shared" si="2"/>
        <v>0</v>
      </c>
      <c r="H166" s="67"/>
      <c r="I166" s="67"/>
    </row>
    <row r="167" spans="2:9" ht="20.100000000000001" customHeight="1" x14ac:dyDescent="0.25">
      <c r="B167" s="71" t="s">
        <v>238</v>
      </c>
      <c r="C167" s="71" t="s">
        <v>121</v>
      </c>
      <c r="D167" s="72">
        <v>200</v>
      </c>
      <c r="E167" s="73">
        <v>0</v>
      </c>
      <c r="F167" s="74">
        <f t="shared" si="2"/>
        <v>0</v>
      </c>
      <c r="H167" s="67"/>
      <c r="I167" s="67"/>
    </row>
    <row r="168" spans="2:9" ht="20.100000000000001" customHeight="1" x14ac:dyDescent="0.25">
      <c r="B168" s="71" t="s">
        <v>252</v>
      </c>
      <c r="C168" s="71" t="s">
        <v>122</v>
      </c>
      <c r="D168" s="72">
        <v>3200</v>
      </c>
      <c r="E168" s="73">
        <v>3853.31</v>
      </c>
      <c r="F168" s="74">
        <f t="shared" si="2"/>
        <v>120.4159375</v>
      </c>
      <c r="H168" s="67"/>
      <c r="I168" s="67"/>
    </row>
    <row r="169" spans="2:9" ht="20.100000000000001" customHeight="1" x14ac:dyDescent="0.25">
      <c r="B169" s="71" t="s">
        <v>195</v>
      </c>
      <c r="C169" s="71" t="s">
        <v>123</v>
      </c>
      <c r="D169" s="72">
        <v>4100</v>
      </c>
      <c r="E169" s="73">
        <v>3414.54</v>
      </c>
      <c r="F169" s="74">
        <f t="shared" si="2"/>
        <v>83.281463414634146</v>
      </c>
      <c r="H169" s="67"/>
      <c r="I169" s="67"/>
    </row>
    <row r="170" spans="2:9" ht="20.100000000000001" customHeight="1" x14ac:dyDescent="0.25">
      <c r="B170" s="71" t="s">
        <v>272</v>
      </c>
      <c r="C170" s="71" t="s">
        <v>124</v>
      </c>
      <c r="D170" s="72">
        <v>700</v>
      </c>
      <c r="E170" s="73">
        <v>643.84</v>
      </c>
      <c r="F170" s="74">
        <f t="shared" si="2"/>
        <v>91.977142857142852</v>
      </c>
      <c r="H170" s="67"/>
      <c r="I170" s="67"/>
    </row>
    <row r="171" spans="2:9" ht="20.100000000000001" customHeight="1" x14ac:dyDescent="0.25">
      <c r="B171" s="71" t="s">
        <v>273</v>
      </c>
      <c r="C171" s="71" t="s">
        <v>124</v>
      </c>
      <c r="D171" s="72">
        <v>700</v>
      </c>
      <c r="E171" s="73">
        <v>643.84</v>
      </c>
      <c r="F171" s="74">
        <f t="shared" si="2"/>
        <v>91.977142857142852</v>
      </c>
      <c r="H171" s="67"/>
      <c r="I171" s="67"/>
    </row>
    <row r="172" spans="2:9" ht="20.100000000000001" customHeight="1" x14ac:dyDescent="0.25">
      <c r="B172" s="71" t="s">
        <v>191</v>
      </c>
      <c r="C172" s="71" t="s">
        <v>125</v>
      </c>
      <c r="D172" s="72">
        <v>5400</v>
      </c>
      <c r="E172" s="73">
        <v>7993.27</v>
      </c>
      <c r="F172" s="74">
        <f t="shared" si="2"/>
        <v>148.02351851851853</v>
      </c>
      <c r="H172" s="67"/>
      <c r="I172" s="67"/>
    </row>
    <row r="173" spans="2:9" ht="20.100000000000001" customHeight="1" x14ac:dyDescent="0.25">
      <c r="B173" s="71" t="s">
        <v>253</v>
      </c>
      <c r="C173" s="71" t="s">
        <v>254</v>
      </c>
      <c r="D173" s="72">
        <v>0</v>
      </c>
      <c r="E173" s="73">
        <v>0</v>
      </c>
      <c r="F173" s="74">
        <v>0</v>
      </c>
      <c r="H173" s="67"/>
      <c r="I173" s="67"/>
    </row>
    <row r="174" spans="2:9" ht="20.100000000000001" customHeight="1" x14ac:dyDescent="0.25">
      <c r="B174" s="71" t="s">
        <v>255</v>
      </c>
      <c r="C174" s="71" t="s">
        <v>127</v>
      </c>
      <c r="D174" s="72">
        <v>600</v>
      </c>
      <c r="E174" s="73">
        <v>680.07</v>
      </c>
      <c r="F174" s="74">
        <f t="shared" si="2"/>
        <v>113.34500000000001</v>
      </c>
      <c r="H174" s="67"/>
      <c r="I174" s="67"/>
    </row>
    <row r="175" spans="2:9" ht="20.100000000000001" customHeight="1" x14ac:dyDescent="0.25">
      <c r="B175" s="71" t="s">
        <v>256</v>
      </c>
      <c r="C175" s="71" t="s">
        <v>128</v>
      </c>
      <c r="D175" s="72">
        <v>0</v>
      </c>
      <c r="E175" s="73">
        <v>0</v>
      </c>
      <c r="F175" s="74">
        <v>0</v>
      </c>
      <c r="H175" s="67"/>
      <c r="I175" s="67"/>
    </row>
    <row r="176" spans="2:9" ht="20.100000000000001" customHeight="1" x14ac:dyDescent="0.25">
      <c r="B176" s="71" t="s">
        <v>257</v>
      </c>
      <c r="C176" s="71" t="s">
        <v>129</v>
      </c>
      <c r="D176" s="72">
        <v>800</v>
      </c>
      <c r="E176" s="73">
        <v>766.25</v>
      </c>
      <c r="F176" s="74">
        <f t="shared" si="2"/>
        <v>95.78125</v>
      </c>
      <c r="H176" s="67"/>
      <c r="I176" s="67"/>
    </row>
    <row r="177" spans="2:9" ht="20.100000000000001" customHeight="1" x14ac:dyDescent="0.25">
      <c r="B177" s="71" t="s">
        <v>196</v>
      </c>
      <c r="C177" s="71" t="s">
        <v>125</v>
      </c>
      <c r="D177" s="72">
        <v>4000</v>
      </c>
      <c r="E177" s="73">
        <v>6546.95</v>
      </c>
      <c r="F177" s="74">
        <f t="shared" si="2"/>
        <v>163.67374999999998</v>
      </c>
      <c r="H177" s="67"/>
      <c r="I177" s="67"/>
    </row>
    <row r="178" spans="2:9" ht="20.100000000000001" customHeight="1" x14ac:dyDescent="0.25">
      <c r="B178" s="71" t="s">
        <v>258</v>
      </c>
      <c r="C178" s="71" t="s">
        <v>133</v>
      </c>
      <c r="D178" s="72">
        <v>200</v>
      </c>
      <c r="E178" s="73">
        <v>0.8</v>
      </c>
      <c r="F178" s="74">
        <f t="shared" si="2"/>
        <v>0.4</v>
      </c>
      <c r="H178" s="67"/>
      <c r="I178" s="67"/>
    </row>
    <row r="179" spans="2:9" ht="20.100000000000001" customHeight="1" x14ac:dyDescent="0.25">
      <c r="B179" s="71" t="s">
        <v>259</v>
      </c>
      <c r="C179" s="71" t="s">
        <v>260</v>
      </c>
      <c r="D179" s="72">
        <v>200</v>
      </c>
      <c r="E179" s="73">
        <v>0.8</v>
      </c>
      <c r="F179" s="74">
        <f t="shared" si="2"/>
        <v>0.4</v>
      </c>
      <c r="H179" s="67"/>
      <c r="I179" s="67"/>
    </row>
    <row r="180" spans="2:9" ht="20.100000000000001" customHeight="1" x14ac:dyDescent="0.25">
      <c r="B180" s="71" t="s">
        <v>261</v>
      </c>
      <c r="C180" s="71" t="s">
        <v>135</v>
      </c>
      <c r="D180" s="72">
        <v>200</v>
      </c>
      <c r="E180" s="73">
        <v>0.8</v>
      </c>
      <c r="F180" s="74">
        <f t="shared" si="2"/>
        <v>0.4</v>
      </c>
      <c r="H180" s="67"/>
      <c r="I180" s="67"/>
    </row>
    <row r="181" spans="2:9" ht="20.100000000000001" customHeight="1" x14ac:dyDescent="0.25">
      <c r="B181" s="71" t="s">
        <v>241</v>
      </c>
      <c r="C181" s="71" t="s">
        <v>157</v>
      </c>
      <c r="D181" s="72">
        <v>0</v>
      </c>
      <c r="E181" s="73">
        <v>0</v>
      </c>
      <c r="F181" s="74">
        <v>0</v>
      </c>
      <c r="H181" s="67"/>
      <c r="I181" s="67"/>
    </row>
    <row r="182" spans="2:9" ht="20.100000000000001" customHeight="1" x14ac:dyDescent="0.25">
      <c r="B182" s="71" t="s">
        <v>242</v>
      </c>
      <c r="C182" s="71" t="s">
        <v>88</v>
      </c>
      <c r="D182" s="72">
        <v>0</v>
      </c>
      <c r="E182" s="73">
        <v>0</v>
      </c>
      <c r="F182" s="74">
        <v>0</v>
      </c>
      <c r="H182" s="67"/>
      <c r="I182" s="67"/>
    </row>
    <row r="183" spans="2:9" ht="20.100000000000001" customHeight="1" x14ac:dyDescent="0.25">
      <c r="B183" s="71" t="s">
        <v>274</v>
      </c>
      <c r="C183" s="71" t="s">
        <v>159</v>
      </c>
      <c r="D183" s="72">
        <v>0</v>
      </c>
      <c r="E183" s="73">
        <v>0</v>
      </c>
      <c r="F183" s="74">
        <v>0</v>
      </c>
      <c r="H183" s="67"/>
      <c r="I183" s="67"/>
    </row>
    <row r="184" spans="2:9" ht="24.95" customHeight="1" x14ac:dyDescent="0.25">
      <c r="B184" s="70" t="s">
        <v>226</v>
      </c>
      <c r="C184" s="70" t="s">
        <v>227</v>
      </c>
      <c r="D184" s="68">
        <v>15400</v>
      </c>
      <c r="E184" s="69">
        <v>19597.16</v>
      </c>
      <c r="F184" s="74">
        <f t="shared" si="2"/>
        <v>127.25428571428571</v>
      </c>
      <c r="H184" s="67"/>
      <c r="I184" s="67"/>
    </row>
    <row r="185" spans="2:9" ht="20.100000000000001" customHeight="1" x14ac:dyDescent="0.25">
      <c r="B185" s="71" t="s">
        <v>217</v>
      </c>
      <c r="C185" s="71" t="s">
        <v>6</v>
      </c>
      <c r="D185" s="72">
        <v>15400</v>
      </c>
      <c r="E185" s="73">
        <v>19597.16</v>
      </c>
      <c r="F185" s="74">
        <f t="shared" si="2"/>
        <v>127.25428571428571</v>
      </c>
      <c r="H185" s="67"/>
      <c r="I185" s="67"/>
    </row>
    <row r="186" spans="2:9" ht="20.100000000000001" customHeight="1" x14ac:dyDescent="0.25">
      <c r="B186" s="71" t="s">
        <v>218</v>
      </c>
      <c r="C186" s="71" t="s">
        <v>219</v>
      </c>
      <c r="D186" s="72">
        <v>15400</v>
      </c>
      <c r="E186" s="73">
        <v>19597.16</v>
      </c>
      <c r="F186" s="74">
        <f t="shared" si="2"/>
        <v>127.25428571428571</v>
      </c>
      <c r="H186" s="67"/>
      <c r="I186" s="67"/>
    </row>
    <row r="187" spans="2:9" ht="20.100000000000001" customHeight="1" x14ac:dyDescent="0.25">
      <c r="B187" s="71" t="s">
        <v>233</v>
      </c>
      <c r="C187" s="71" t="s">
        <v>234</v>
      </c>
      <c r="D187" s="72">
        <v>14700</v>
      </c>
      <c r="E187" s="73">
        <v>19046.8</v>
      </c>
      <c r="F187" s="74">
        <f t="shared" si="2"/>
        <v>129.57006802721088</v>
      </c>
      <c r="H187" s="67"/>
      <c r="I187" s="67"/>
    </row>
    <row r="188" spans="2:9" ht="20.100000000000001" customHeight="1" x14ac:dyDescent="0.25">
      <c r="B188" s="71" t="s">
        <v>235</v>
      </c>
      <c r="C188" s="71" t="s">
        <v>97</v>
      </c>
      <c r="D188" s="72">
        <v>14000</v>
      </c>
      <c r="E188" s="73">
        <v>17299.259999999998</v>
      </c>
      <c r="F188" s="74">
        <f t="shared" si="2"/>
        <v>123.56614285714285</v>
      </c>
      <c r="H188" s="67"/>
      <c r="I188" s="67"/>
    </row>
    <row r="189" spans="2:9" ht="20.100000000000001" customHeight="1" x14ac:dyDescent="0.25">
      <c r="B189" s="71" t="s">
        <v>275</v>
      </c>
      <c r="C189" s="71" t="s">
        <v>142</v>
      </c>
      <c r="D189" s="72">
        <v>700</v>
      </c>
      <c r="E189" s="73">
        <v>1747.54</v>
      </c>
      <c r="F189" s="74">
        <f t="shared" si="2"/>
        <v>249.64857142857144</v>
      </c>
      <c r="H189" s="67"/>
      <c r="I189" s="67"/>
    </row>
    <row r="190" spans="2:9" ht="20.100000000000001" customHeight="1" x14ac:dyDescent="0.25">
      <c r="B190" s="71" t="s">
        <v>220</v>
      </c>
      <c r="C190" s="71" t="s">
        <v>221</v>
      </c>
      <c r="D190" s="72">
        <v>700</v>
      </c>
      <c r="E190" s="73">
        <v>550.36</v>
      </c>
      <c r="F190" s="74">
        <f t="shared" si="2"/>
        <v>78.622857142857157</v>
      </c>
      <c r="H190" s="67"/>
      <c r="I190" s="67"/>
    </row>
    <row r="191" spans="2:9" ht="20.100000000000001" customHeight="1" x14ac:dyDescent="0.25">
      <c r="B191" s="71" t="s">
        <v>222</v>
      </c>
      <c r="C191" s="71" t="s">
        <v>145</v>
      </c>
      <c r="D191" s="72">
        <v>700</v>
      </c>
      <c r="E191" s="73">
        <v>550.36</v>
      </c>
      <c r="F191" s="74">
        <f t="shared" si="2"/>
        <v>78.622857142857157</v>
      </c>
      <c r="H191" s="67"/>
      <c r="I191" s="67"/>
    </row>
    <row r="192" spans="2:9" ht="20.100000000000001" customHeight="1" x14ac:dyDescent="0.25">
      <c r="B192" s="70" t="s">
        <v>276</v>
      </c>
      <c r="C192" s="70" t="s">
        <v>277</v>
      </c>
      <c r="D192" s="68">
        <v>4500</v>
      </c>
      <c r="E192" s="69">
        <v>78778.080000000002</v>
      </c>
      <c r="F192" s="74">
        <f t="shared" si="2"/>
        <v>1750.6240000000003</v>
      </c>
      <c r="H192" s="67"/>
      <c r="I192" s="67"/>
    </row>
    <row r="193" spans="2:9" ht="20.100000000000001" customHeight="1" x14ac:dyDescent="0.25">
      <c r="B193" s="70" t="s">
        <v>278</v>
      </c>
      <c r="C193" s="70" t="s">
        <v>279</v>
      </c>
      <c r="D193" s="68">
        <v>4500</v>
      </c>
      <c r="E193" s="69">
        <v>78778.080000000002</v>
      </c>
      <c r="F193" s="74">
        <f t="shared" si="2"/>
        <v>1750.6240000000003</v>
      </c>
      <c r="H193" s="67"/>
      <c r="I193" s="67"/>
    </row>
    <row r="194" spans="2:9" ht="24.95" customHeight="1" x14ac:dyDescent="0.25">
      <c r="B194" s="70" t="s">
        <v>176</v>
      </c>
      <c r="C194" s="70" t="s">
        <v>177</v>
      </c>
      <c r="D194" s="68">
        <v>4500</v>
      </c>
      <c r="E194" s="69">
        <v>78778.080000000002</v>
      </c>
      <c r="F194" s="74">
        <f t="shared" si="2"/>
        <v>1750.6240000000003</v>
      </c>
      <c r="H194" s="67"/>
      <c r="I194" s="67"/>
    </row>
    <row r="195" spans="2:9" ht="20.100000000000001" customHeight="1" x14ac:dyDescent="0.25">
      <c r="B195" s="70" t="s">
        <v>178</v>
      </c>
      <c r="C195" s="70" t="s">
        <v>179</v>
      </c>
      <c r="D195" s="68">
        <v>4500</v>
      </c>
      <c r="E195" s="69">
        <v>78778.080000000002</v>
      </c>
      <c r="F195" s="74">
        <f t="shared" si="2"/>
        <v>1750.6240000000003</v>
      </c>
      <c r="H195" s="67"/>
      <c r="I195" s="67"/>
    </row>
    <row r="196" spans="2:9" ht="20.100000000000001" customHeight="1" x14ac:dyDescent="0.25">
      <c r="B196" s="71" t="s">
        <v>180</v>
      </c>
      <c r="C196" s="71" t="s">
        <v>4</v>
      </c>
      <c r="D196" s="72">
        <v>4500</v>
      </c>
      <c r="E196" s="73">
        <v>78778.080000000002</v>
      </c>
      <c r="F196" s="74">
        <f t="shared" si="2"/>
        <v>1750.6240000000003</v>
      </c>
      <c r="H196" s="67"/>
      <c r="I196" s="67"/>
    </row>
    <row r="197" spans="2:9" ht="20.100000000000001" customHeight="1" x14ac:dyDescent="0.25">
      <c r="B197" s="71" t="s">
        <v>181</v>
      </c>
      <c r="C197" s="71" t="s">
        <v>13</v>
      </c>
      <c r="D197" s="72">
        <v>4500</v>
      </c>
      <c r="E197" s="73">
        <v>78778.080000000002</v>
      </c>
      <c r="F197" s="74">
        <f t="shared" si="2"/>
        <v>1750.6240000000003</v>
      </c>
      <c r="H197" s="67"/>
      <c r="I197" s="67"/>
    </row>
    <row r="198" spans="2:9" ht="20.100000000000001" customHeight="1" x14ac:dyDescent="0.25">
      <c r="B198" s="71" t="s">
        <v>182</v>
      </c>
      <c r="C198" s="71" t="s">
        <v>28</v>
      </c>
      <c r="D198" s="72">
        <v>4000</v>
      </c>
      <c r="E198" s="73">
        <v>6730.31</v>
      </c>
      <c r="F198" s="74">
        <f t="shared" si="2"/>
        <v>168.25775000000002</v>
      </c>
      <c r="H198" s="67"/>
      <c r="I198" s="67"/>
    </row>
    <row r="199" spans="2:9" ht="20.100000000000001" customHeight="1" x14ac:dyDescent="0.25">
      <c r="B199" s="71" t="s">
        <v>225</v>
      </c>
      <c r="C199" s="71" t="s">
        <v>29</v>
      </c>
      <c r="D199" s="72">
        <v>4000</v>
      </c>
      <c r="E199" s="73">
        <v>6730.31</v>
      </c>
      <c r="F199" s="74">
        <f t="shared" si="2"/>
        <v>168.25775000000002</v>
      </c>
      <c r="H199" s="67"/>
      <c r="I199" s="67"/>
    </row>
    <row r="200" spans="2:9" ht="20.100000000000001" customHeight="1" x14ac:dyDescent="0.25">
      <c r="B200" s="71" t="s">
        <v>188</v>
      </c>
      <c r="C200" s="71" t="s">
        <v>189</v>
      </c>
      <c r="D200" s="72">
        <v>0</v>
      </c>
      <c r="E200" s="73">
        <v>70450.75</v>
      </c>
      <c r="F200" s="74"/>
      <c r="H200" s="67"/>
      <c r="I200" s="67"/>
    </row>
    <row r="201" spans="2:9" ht="20.100000000000001" customHeight="1" x14ac:dyDescent="0.25">
      <c r="B201" s="71" t="s">
        <v>228</v>
      </c>
      <c r="C201" s="71" t="s">
        <v>116</v>
      </c>
      <c r="D201" s="72">
        <v>0</v>
      </c>
      <c r="E201" s="73">
        <v>70450.75</v>
      </c>
      <c r="F201" s="74"/>
      <c r="H201" s="67"/>
      <c r="I201" s="67"/>
    </row>
    <row r="202" spans="2:9" ht="20.100000000000001" customHeight="1" x14ac:dyDescent="0.25">
      <c r="B202" s="71" t="s">
        <v>272</v>
      </c>
      <c r="C202" s="71" t="s">
        <v>124</v>
      </c>
      <c r="D202" s="72">
        <v>500</v>
      </c>
      <c r="E202" s="73">
        <v>1431.96</v>
      </c>
      <c r="F202" s="74">
        <f t="shared" ref="F202:F261" si="3">(E202/D202)*100</f>
        <v>286.39200000000005</v>
      </c>
      <c r="H202" s="67"/>
      <c r="I202" s="67"/>
    </row>
    <row r="203" spans="2:9" ht="20.100000000000001" customHeight="1" x14ac:dyDescent="0.25">
      <c r="B203" s="71" t="s">
        <v>273</v>
      </c>
      <c r="C203" s="71" t="s">
        <v>124</v>
      </c>
      <c r="D203" s="72">
        <v>500</v>
      </c>
      <c r="E203" s="73">
        <v>1431.96</v>
      </c>
      <c r="F203" s="74">
        <f t="shared" si="3"/>
        <v>286.39200000000005</v>
      </c>
      <c r="H203" s="67"/>
      <c r="I203" s="67"/>
    </row>
    <row r="204" spans="2:9" ht="20.100000000000001" customHeight="1" x14ac:dyDescent="0.25">
      <c r="B204" s="71" t="s">
        <v>191</v>
      </c>
      <c r="C204" s="71" t="s">
        <v>125</v>
      </c>
      <c r="D204" s="72">
        <v>0</v>
      </c>
      <c r="E204" s="73">
        <v>165.06</v>
      </c>
      <c r="F204" s="74"/>
      <c r="H204" s="67"/>
      <c r="I204" s="67"/>
    </row>
    <row r="205" spans="2:9" ht="20.100000000000001" customHeight="1" x14ac:dyDescent="0.25">
      <c r="B205" s="71" t="s">
        <v>196</v>
      </c>
      <c r="C205" s="71" t="s">
        <v>125</v>
      </c>
      <c r="D205" s="72">
        <v>0</v>
      </c>
      <c r="E205" s="73">
        <v>165.06</v>
      </c>
      <c r="F205" s="74"/>
      <c r="H205" s="67"/>
      <c r="I205" s="67"/>
    </row>
    <row r="206" spans="2:9" ht="20.100000000000001" customHeight="1" x14ac:dyDescent="0.25">
      <c r="B206" s="70" t="s">
        <v>280</v>
      </c>
      <c r="C206" s="70" t="s">
        <v>281</v>
      </c>
      <c r="D206" s="68">
        <v>1348920</v>
      </c>
      <c r="E206" s="69">
        <v>1284127.98</v>
      </c>
      <c r="F206" s="74">
        <f t="shared" si="3"/>
        <v>95.196748509919047</v>
      </c>
      <c r="H206" s="67"/>
      <c r="I206" s="67"/>
    </row>
    <row r="207" spans="2:9" ht="20.100000000000001" customHeight="1" x14ac:dyDescent="0.25">
      <c r="B207" s="70" t="s">
        <v>282</v>
      </c>
      <c r="C207" s="70" t="s">
        <v>283</v>
      </c>
      <c r="D207" s="68">
        <v>1333220</v>
      </c>
      <c r="E207" s="69">
        <v>1263159.94</v>
      </c>
      <c r="F207" s="74">
        <f t="shared" si="3"/>
        <v>94.745048829150463</v>
      </c>
      <c r="H207" s="67"/>
      <c r="I207" s="67"/>
    </row>
    <row r="208" spans="2:9" ht="24.95" customHeight="1" x14ac:dyDescent="0.25">
      <c r="B208" s="70" t="s">
        <v>176</v>
      </c>
      <c r="C208" s="70" t="s">
        <v>177</v>
      </c>
      <c r="D208" s="68">
        <v>1333220</v>
      </c>
      <c r="E208" s="69">
        <v>1263159.94</v>
      </c>
      <c r="F208" s="74">
        <f t="shared" si="3"/>
        <v>94.745048829150463</v>
      </c>
      <c r="H208" s="67"/>
      <c r="I208" s="67"/>
    </row>
    <row r="209" spans="2:9" ht="20.100000000000001" customHeight="1" x14ac:dyDescent="0.25">
      <c r="B209" s="70" t="s">
        <v>178</v>
      </c>
      <c r="C209" s="70" t="s">
        <v>179</v>
      </c>
      <c r="D209" s="68">
        <v>1331100</v>
      </c>
      <c r="E209" s="69">
        <v>1261077.31</v>
      </c>
      <c r="F209" s="74">
        <f t="shared" si="3"/>
        <v>94.739486890541656</v>
      </c>
      <c r="H209" s="67"/>
      <c r="I209" s="67"/>
    </row>
    <row r="210" spans="2:9" ht="20.100000000000001" customHeight="1" x14ac:dyDescent="0.25">
      <c r="B210" s="71" t="s">
        <v>180</v>
      </c>
      <c r="C210" s="71" t="s">
        <v>4</v>
      </c>
      <c r="D210" s="72">
        <v>1331100</v>
      </c>
      <c r="E210" s="73">
        <v>1261077.31</v>
      </c>
      <c r="F210" s="74">
        <f t="shared" si="3"/>
        <v>94.739486890541656</v>
      </c>
      <c r="H210" s="67"/>
      <c r="I210" s="67"/>
    </row>
    <row r="211" spans="2:9" ht="20.100000000000001" customHeight="1" x14ac:dyDescent="0.25">
      <c r="B211" s="71" t="s">
        <v>205</v>
      </c>
      <c r="C211" s="71" t="s">
        <v>5</v>
      </c>
      <c r="D211" s="72">
        <v>1320700</v>
      </c>
      <c r="E211" s="73">
        <v>1253654.4099999999</v>
      </c>
      <c r="F211" s="74">
        <f t="shared" si="3"/>
        <v>94.923480729915937</v>
      </c>
      <c r="H211" s="67"/>
      <c r="I211" s="67"/>
    </row>
    <row r="212" spans="2:9" ht="20.100000000000001" customHeight="1" x14ac:dyDescent="0.25">
      <c r="B212" s="71" t="s">
        <v>206</v>
      </c>
      <c r="C212" s="71" t="s">
        <v>26</v>
      </c>
      <c r="D212" s="72">
        <v>1083900</v>
      </c>
      <c r="E212" s="73">
        <v>1041134.59</v>
      </c>
      <c r="F212" s="74">
        <f t="shared" si="3"/>
        <v>96.054487498846754</v>
      </c>
      <c r="H212" s="67"/>
      <c r="I212" s="67"/>
    </row>
    <row r="213" spans="2:9" ht="20.100000000000001" customHeight="1" x14ac:dyDescent="0.25">
      <c r="B213" s="71" t="s">
        <v>207</v>
      </c>
      <c r="C213" s="71" t="s">
        <v>27</v>
      </c>
      <c r="D213" s="72">
        <v>1083500</v>
      </c>
      <c r="E213" s="73">
        <v>1040839.29</v>
      </c>
      <c r="F213" s="74">
        <f t="shared" si="3"/>
        <v>96.062694047069684</v>
      </c>
      <c r="H213" s="67"/>
      <c r="I213" s="67"/>
    </row>
    <row r="214" spans="2:9" ht="20.100000000000001" customHeight="1" x14ac:dyDescent="0.25">
      <c r="B214" s="71" t="s">
        <v>284</v>
      </c>
      <c r="C214" s="71" t="s">
        <v>99</v>
      </c>
      <c r="D214" s="72">
        <v>400</v>
      </c>
      <c r="E214" s="73">
        <v>295.3</v>
      </c>
      <c r="F214" s="74">
        <f t="shared" si="3"/>
        <v>73.825000000000003</v>
      </c>
      <c r="H214" s="67"/>
      <c r="I214" s="67"/>
    </row>
    <row r="215" spans="2:9" ht="20.100000000000001" customHeight="1" x14ac:dyDescent="0.25">
      <c r="B215" s="71" t="s">
        <v>208</v>
      </c>
      <c r="C215" s="71" t="s">
        <v>100</v>
      </c>
      <c r="D215" s="72">
        <v>57400</v>
      </c>
      <c r="E215" s="73">
        <v>46645.51</v>
      </c>
      <c r="F215" s="74">
        <f t="shared" si="3"/>
        <v>81.263954703832752</v>
      </c>
      <c r="H215" s="67"/>
      <c r="I215" s="67"/>
    </row>
    <row r="216" spans="2:9" ht="20.100000000000001" customHeight="1" x14ac:dyDescent="0.25">
      <c r="B216" s="71" t="s">
        <v>209</v>
      </c>
      <c r="C216" s="71" t="s">
        <v>100</v>
      </c>
      <c r="D216" s="72">
        <v>57400</v>
      </c>
      <c r="E216" s="73">
        <v>46645.51</v>
      </c>
      <c r="F216" s="74">
        <f t="shared" si="3"/>
        <v>81.263954703832752</v>
      </c>
      <c r="H216" s="67"/>
      <c r="I216" s="67"/>
    </row>
    <row r="217" spans="2:9" ht="20.100000000000001" customHeight="1" x14ac:dyDescent="0.25">
      <c r="B217" s="71" t="s">
        <v>210</v>
      </c>
      <c r="C217" s="71" t="s">
        <v>211</v>
      </c>
      <c r="D217" s="72">
        <v>179400</v>
      </c>
      <c r="E217" s="73">
        <v>165874.31</v>
      </c>
      <c r="F217" s="74">
        <f t="shared" si="3"/>
        <v>92.460596432552961</v>
      </c>
      <c r="H217" s="67"/>
      <c r="I217" s="67"/>
    </row>
    <row r="218" spans="2:9" ht="20.100000000000001" customHeight="1" x14ac:dyDescent="0.25">
      <c r="B218" s="71" t="s">
        <v>212</v>
      </c>
      <c r="C218" s="71" t="s">
        <v>102</v>
      </c>
      <c r="D218" s="72">
        <v>179200</v>
      </c>
      <c r="E218" s="73">
        <v>165841.48000000001</v>
      </c>
      <c r="F218" s="74">
        <f t="shared" si="3"/>
        <v>92.545468749999998</v>
      </c>
      <c r="H218" s="67"/>
      <c r="I218" s="67"/>
    </row>
    <row r="219" spans="2:9" ht="20.100000000000001" customHeight="1" x14ac:dyDescent="0.25">
      <c r="B219" s="71" t="s">
        <v>285</v>
      </c>
      <c r="C219" s="71" t="s">
        <v>103</v>
      </c>
      <c r="D219" s="72">
        <v>200</v>
      </c>
      <c r="E219" s="73">
        <v>32.83</v>
      </c>
      <c r="F219" s="74">
        <f t="shared" si="3"/>
        <v>16.414999999999999</v>
      </c>
      <c r="H219" s="67"/>
      <c r="I219" s="67"/>
    </row>
    <row r="220" spans="2:9" ht="20.100000000000001" customHeight="1" x14ac:dyDescent="0.25">
      <c r="B220" s="71" t="s">
        <v>181</v>
      </c>
      <c r="C220" s="71" t="s">
        <v>13</v>
      </c>
      <c r="D220" s="72">
        <v>7700</v>
      </c>
      <c r="E220" s="73">
        <v>6583.68</v>
      </c>
      <c r="F220" s="74">
        <f t="shared" si="3"/>
        <v>85.502337662337666</v>
      </c>
      <c r="H220" s="67"/>
      <c r="I220" s="67"/>
    </row>
    <row r="221" spans="2:9" ht="20.100000000000001" customHeight="1" x14ac:dyDescent="0.25">
      <c r="B221" s="71" t="s">
        <v>182</v>
      </c>
      <c r="C221" s="71" t="s">
        <v>28</v>
      </c>
      <c r="D221" s="72">
        <v>2200</v>
      </c>
      <c r="E221" s="73">
        <v>2195.9499999999998</v>
      </c>
      <c r="F221" s="74">
        <f t="shared" si="3"/>
        <v>99.815909090909088</v>
      </c>
      <c r="H221" s="67"/>
      <c r="I221" s="67"/>
    </row>
    <row r="222" spans="2:9" ht="20.100000000000001" customHeight="1" x14ac:dyDescent="0.25">
      <c r="B222" s="71" t="s">
        <v>225</v>
      </c>
      <c r="C222" s="71" t="s">
        <v>29</v>
      </c>
      <c r="D222" s="72">
        <v>100</v>
      </c>
      <c r="E222" s="73">
        <v>62.2</v>
      </c>
      <c r="F222" s="74">
        <f t="shared" si="3"/>
        <v>62.2</v>
      </c>
      <c r="H222" s="67"/>
      <c r="I222" s="67"/>
    </row>
    <row r="223" spans="2:9" ht="20.100000000000001" customHeight="1" x14ac:dyDescent="0.25">
      <c r="B223" s="71" t="s">
        <v>246</v>
      </c>
      <c r="C223" s="71" t="s">
        <v>105</v>
      </c>
      <c r="D223" s="72">
        <v>2100</v>
      </c>
      <c r="E223" s="73">
        <v>2133.75</v>
      </c>
      <c r="F223" s="74">
        <f t="shared" si="3"/>
        <v>101.60714285714285</v>
      </c>
      <c r="H223" s="67"/>
      <c r="I223" s="67"/>
    </row>
    <row r="224" spans="2:9" ht="20.100000000000001" customHeight="1" x14ac:dyDescent="0.25">
      <c r="B224" s="71" t="s">
        <v>184</v>
      </c>
      <c r="C224" s="71" t="s">
        <v>185</v>
      </c>
      <c r="D224" s="72">
        <v>1700</v>
      </c>
      <c r="E224" s="73">
        <v>1136.0899999999999</v>
      </c>
      <c r="F224" s="74">
        <f t="shared" si="3"/>
        <v>66.828823529411764</v>
      </c>
      <c r="H224" s="67"/>
      <c r="I224" s="67"/>
    </row>
    <row r="225" spans="2:9" ht="20.100000000000001" customHeight="1" x14ac:dyDescent="0.25">
      <c r="B225" s="71" t="s">
        <v>186</v>
      </c>
      <c r="C225" s="71" t="s">
        <v>108</v>
      </c>
      <c r="D225" s="72">
        <v>1000</v>
      </c>
      <c r="E225" s="73">
        <v>1047.3</v>
      </c>
      <c r="F225" s="74">
        <f t="shared" si="3"/>
        <v>104.72999999999999</v>
      </c>
      <c r="H225" s="67"/>
      <c r="I225" s="67"/>
    </row>
    <row r="226" spans="2:9" ht="20.100000000000001" customHeight="1" x14ac:dyDescent="0.25">
      <c r="B226" s="71" t="s">
        <v>247</v>
      </c>
      <c r="C226" s="71" t="s">
        <v>111</v>
      </c>
      <c r="D226" s="72">
        <v>0</v>
      </c>
      <c r="E226" s="73">
        <v>88.79</v>
      </c>
      <c r="F226" s="74"/>
      <c r="H226" s="67"/>
      <c r="I226" s="67"/>
    </row>
    <row r="227" spans="2:9" ht="20.100000000000001" customHeight="1" x14ac:dyDescent="0.25">
      <c r="B227" s="71" t="s">
        <v>248</v>
      </c>
      <c r="C227" s="71" t="s">
        <v>112</v>
      </c>
      <c r="D227" s="72">
        <v>700</v>
      </c>
      <c r="E227" s="73">
        <v>0</v>
      </c>
      <c r="F227" s="74">
        <f t="shared" si="3"/>
        <v>0</v>
      </c>
      <c r="H227" s="67"/>
      <c r="I227" s="67"/>
    </row>
    <row r="228" spans="2:9" ht="20.100000000000001" customHeight="1" x14ac:dyDescent="0.25">
      <c r="B228" s="71" t="s">
        <v>188</v>
      </c>
      <c r="C228" s="71" t="s">
        <v>189</v>
      </c>
      <c r="D228" s="72">
        <v>1700</v>
      </c>
      <c r="E228" s="73">
        <v>1171.9000000000001</v>
      </c>
      <c r="F228" s="74">
        <f t="shared" si="3"/>
        <v>68.935294117647061</v>
      </c>
      <c r="H228" s="67"/>
      <c r="I228" s="67"/>
    </row>
    <row r="229" spans="2:9" ht="20.100000000000001" customHeight="1" x14ac:dyDescent="0.25">
      <c r="B229" s="71" t="s">
        <v>271</v>
      </c>
      <c r="C229" s="71" t="s">
        <v>119</v>
      </c>
      <c r="D229" s="72">
        <v>300</v>
      </c>
      <c r="E229" s="73">
        <v>0</v>
      </c>
      <c r="F229" s="74">
        <f t="shared" si="3"/>
        <v>0</v>
      </c>
      <c r="H229" s="67"/>
      <c r="I229" s="67"/>
    </row>
    <row r="230" spans="2:9" ht="20.100000000000001" customHeight="1" x14ac:dyDescent="0.25">
      <c r="B230" s="71" t="s">
        <v>190</v>
      </c>
      <c r="C230" s="71" t="s">
        <v>120</v>
      </c>
      <c r="D230" s="72">
        <v>0</v>
      </c>
      <c r="E230" s="73">
        <v>0</v>
      </c>
      <c r="F230" s="74">
        <v>0</v>
      </c>
      <c r="H230" s="67"/>
      <c r="I230" s="67"/>
    </row>
    <row r="231" spans="2:9" ht="20.100000000000001" customHeight="1" x14ac:dyDescent="0.25">
      <c r="B231" s="71" t="s">
        <v>238</v>
      </c>
      <c r="C231" s="71" t="s">
        <v>121</v>
      </c>
      <c r="D231" s="72">
        <v>0</v>
      </c>
      <c r="E231" s="73">
        <v>0</v>
      </c>
      <c r="F231" s="74">
        <v>0</v>
      </c>
      <c r="H231" s="67"/>
      <c r="I231" s="67"/>
    </row>
    <row r="232" spans="2:9" ht="20.100000000000001" customHeight="1" x14ac:dyDescent="0.25">
      <c r="B232" s="71" t="s">
        <v>195</v>
      </c>
      <c r="C232" s="71" t="s">
        <v>123</v>
      </c>
      <c r="D232" s="72">
        <v>1400</v>
      </c>
      <c r="E232" s="73">
        <v>1171.9000000000001</v>
      </c>
      <c r="F232" s="74">
        <f t="shared" si="3"/>
        <v>83.70714285714287</v>
      </c>
      <c r="H232" s="67"/>
      <c r="I232" s="67"/>
    </row>
    <row r="233" spans="2:9" ht="20.100000000000001" customHeight="1" x14ac:dyDescent="0.25">
      <c r="B233" s="71" t="s">
        <v>191</v>
      </c>
      <c r="C233" s="71" t="s">
        <v>125</v>
      </c>
      <c r="D233" s="72">
        <v>2100</v>
      </c>
      <c r="E233" s="73">
        <v>2079.7399999999998</v>
      </c>
      <c r="F233" s="74">
        <f t="shared" si="3"/>
        <v>99.035238095238086</v>
      </c>
      <c r="H233" s="67"/>
      <c r="I233" s="67"/>
    </row>
    <row r="234" spans="2:9" ht="20.100000000000001" customHeight="1" x14ac:dyDescent="0.25">
      <c r="B234" s="71" t="s">
        <v>257</v>
      </c>
      <c r="C234" s="71" t="s">
        <v>129</v>
      </c>
      <c r="D234" s="72">
        <v>700</v>
      </c>
      <c r="E234" s="73">
        <v>179.17</v>
      </c>
      <c r="F234" s="74">
        <f t="shared" si="3"/>
        <v>25.595714285714283</v>
      </c>
      <c r="H234" s="67"/>
      <c r="I234" s="67"/>
    </row>
    <row r="235" spans="2:9" ht="20.100000000000001" customHeight="1" x14ac:dyDescent="0.25">
      <c r="B235" s="71" t="s">
        <v>130</v>
      </c>
      <c r="C235" s="71" t="s">
        <v>131</v>
      </c>
      <c r="D235" s="72">
        <v>1400</v>
      </c>
      <c r="E235" s="73">
        <v>1420.55</v>
      </c>
      <c r="F235" s="74">
        <f t="shared" si="3"/>
        <v>101.46785714285713</v>
      </c>
      <c r="H235" s="67"/>
      <c r="I235" s="67"/>
    </row>
    <row r="236" spans="2:9" ht="20.100000000000001" customHeight="1" x14ac:dyDescent="0.25">
      <c r="B236" s="71" t="s">
        <v>196</v>
      </c>
      <c r="C236" s="71" t="s">
        <v>125</v>
      </c>
      <c r="D236" s="72">
        <v>0</v>
      </c>
      <c r="E236" s="73">
        <v>480.02</v>
      </c>
      <c r="F236" s="74"/>
      <c r="H236" s="67"/>
      <c r="I236" s="67"/>
    </row>
    <row r="237" spans="2:9" ht="20.100000000000001" customHeight="1" x14ac:dyDescent="0.25">
      <c r="B237" s="71" t="s">
        <v>258</v>
      </c>
      <c r="C237" s="71" t="s">
        <v>133</v>
      </c>
      <c r="D237" s="72">
        <v>2700</v>
      </c>
      <c r="E237" s="73">
        <v>839.22</v>
      </c>
      <c r="F237" s="74">
        <f t="shared" si="3"/>
        <v>31.082222222222221</v>
      </c>
      <c r="H237" s="67"/>
      <c r="I237" s="67"/>
    </row>
    <row r="238" spans="2:9" ht="20.100000000000001" customHeight="1" x14ac:dyDescent="0.25">
      <c r="B238" s="71" t="s">
        <v>259</v>
      </c>
      <c r="C238" s="71" t="s">
        <v>260</v>
      </c>
      <c r="D238" s="72">
        <v>2700</v>
      </c>
      <c r="E238" s="73">
        <v>839.22</v>
      </c>
      <c r="F238" s="74">
        <f t="shared" si="3"/>
        <v>31.082222222222221</v>
      </c>
      <c r="H238" s="67"/>
      <c r="I238" s="67"/>
    </row>
    <row r="239" spans="2:9" ht="20.100000000000001" customHeight="1" x14ac:dyDescent="0.25">
      <c r="B239" s="71" t="s">
        <v>262</v>
      </c>
      <c r="C239" s="71" t="s">
        <v>263</v>
      </c>
      <c r="D239" s="72">
        <v>2700</v>
      </c>
      <c r="E239" s="73">
        <v>839.22</v>
      </c>
      <c r="F239" s="74">
        <f t="shared" si="3"/>
        <v>31.082222222222221</v>
      </c>
      <c r="H239" s="67"/>
      <c r="I239" s="67"/>
    </row>
    <row r="240" spans="2:9" ht="20.100000000000001" customHeight="1" x14ac:dyDescent="0.25">
      <c r="B240" s="71" t="s">
        <v>241</v>
      </c>
      <c r="C240" s="71" t="s">
        <v>157</v>
      </c>
      <c r="D240" s="72">
        <v>0</v>
      </c>
      <c r="E240" s="73">
        <v>0</v>
      </c>
      <c r="F240" s="74">
        <v>0</v>
      </c>
      <c r="H240" s="67"/>
      <c r="I240" s="67"/>
    </row>
    <row r="241" spans="2:9" ht="20.100000000000001" customHeight="1" x14ac:dyDescent="0.25">
      <c r="B241" s="71" t="s">
        <v>286</v>
      </c>
      <c r="C241" s="71" t="s">
        <v>89</v>
      </c>
      <c r="D241" s="72">
        <v>0</v>
      </c>
      <c r="E241" s="73">
        <v>0</v>
      </c>
      <c r="F241" s="74">
        <v>0</v>
      </c>
      <c r="H241" s="67"/>
      <c r="I241" s="67"/>
    </row>
    <row r="242" spans="2:9" ht="20.100000000000001" customHeight="1" x14ac:dyDescent="0.25">
      <c r="B242" s="71" t="s">
        <v>287</v>
      </c>
      <c r="C242" s="71" t="s">
        <v>161</v>
      </c>
      <c r="D242" s="72">
        <v>0</v>
      </c>
      <c r="E242" s="73">
        <v>0</v>
      </c>
      <c r="F242" s="74">
        <v>0</v>
      </c>
      <c r="H242" s="67"/>
      <c r="I242" s="67"/>
    </row>
    <row r="243" spans="2:9" ht="24.95" customHeight="1" x14ac:dyDescent="0.25">
      <c r="B243" s="70" t="s">
        <v>226</v>
      </c>
      <c r="C243" s="70" t="s">
        <v>227</v>
      </c>
      <c r="D243" s="68">
        <v>700</v>
      </c>
      <c r="E243" s="69">
        <v>663</v>
      </c>
      <c r="F243" s="74">
        <f t="shared" si="3"/>
        <v>94.714285714285722</v>
      </c>
      <c r="H243" s="67"/>
      <c r="I243" s="67"/>
    </row>
    <row r="244" spans="2:9" ht="20.100000000000001" customHeight="1" x14ac:dyDescent="0.25">
      <c r="B244" s="71" t="s">
        <v>217</v>
      </c>
      <c r="C244" s="71" t="s">
        <v>6</v>
      </c>
      <c r="D244" s="72">
        <v>700</v>
      </c>
      <c r="E244" s="73">
        <v>663</v>
      </c>
      <c r="F244" s="74">
        <f t="shared" si="3"/>
        <v>94.714285714285722</v>
      </c>
      <c r="H244" s="67"/>
      <c r="I244" s="67"/>
    </row>
    <row r="245" spans="2:9" ht="20.100000000000001" customHeight="1" x14ac:dyDescent="0.25">
      <c r="B245" s="71" t="s">
        <v>218</v>
      </c>
      <c r="C245" s="71" t="s">
        <v>219</v>
      </c>
      <c r="D245" s="72">
        <v>700</v>
      </c>
      <c r="E245" s="73">
        <v>663</v>
      </c>
      <c r="F245" s="74">
        <f t="shared" si="3"/>
        <v>94.714285714285722</v>
      </c>
      <c r="H245" s="67"/>
      <c r="I245" s="67"/>
    </row>
    <row r="246" spans="2:9" ht="20.100000000000001" customHeight="1" x14ac:dyDescent="0.25">
      <c r="B246" s="71" t="s">
        <v>233</v>
      </c>
      <c r="C246" s="71" t="s">
        <v>234</v>
      </c>
      <c r="D246" s="72">
        <v>0</v>
      </c>
      <c r="E246" s="73">
        <v>0</v>
      </c>
      <c r="F246" s="74">
        <v>0</v>
      </c>
      <c r="H246" s="67"/>
      <c r="I246" s="67"/>
    </row>
    <row r="247" spans="2:9" ht="20.100000000000001" customHeight="1" x14ac:dyDescent="0.25">
      <c r="B247" s="71" t="s">
        <v>235</v>
      </c>
      <c r="C247" s="71" t="s">
        <v>97</v>
      </c>
      <c r="D247" s="72">
        <v>0</v>
      </c>
      <c r="E247" s="73">
        <v>0</v>
      </c>
      <c r="F247" s="74">
        <v>0</v>
      </c>
      <c r="H247" s="67"/>
      <c r="I247" s="67"/>
    </row>
    <row r="248" spans="2:9" ht="20.100000000000001" customHeight="1" x14ac:dyDescent="0.25">
      <c r="B248" s="71" t="s">
        <v>220</v>
      </c>
      <c r="C248" s="71" t="s">
        <v>221</v>
      </c>
      <c r="D248" s="72">
        <v>700</v>
      </c>
      <c r="E248" s="73">
        <v>663</v>
      </c>
      <c r="F248" s="74">
        <f t="shared" si="3"/>
        <v>94.714285714285722</v>
      </c>
      <c r="H248" s="67"/>
      <c r="I248" s="67"/>
    </row>
    <row r="249" spans="2:9" ht="20.100000000000001" customHeight="1" x14ac:dyDescent="0.25">
      <c r="B249" s="71" t="s">
        <v>222</v>
      </c>
      <c r="C249" s="71" t="s">
        <v>145</v>
      </c>
      <c r="D249" s="72">
        <v>700</v>
      </c>
      <c r="E249" s="73">
        <v>663</v>
      </c>
      <c r="F249" s="74">
        <f t="shared" si="3"/>
        <v>94.714285714285722</v>
      </c>
      <c r="H249" s="67"/>
      <c r="I249" s="67"/>
    </row>
    <row r="250" spans="2:9" ht="20.100000000000001" customHeight="1" x14ac:dyDescent="0.25">
      <c r="B250" s="70" t="s">
        <v>239</v>
      </c>
      <c r="C250" s="70" t="s">
        <v>240</v>
      </c>
      <c r="D250" s="68">
        <v>1420</v>
      </c>
      <c r="E250" s="69">
        <v>1419.63</v>
      </c>
      <c r="F250" s="74">
        <f t="shared" si="3"/>
        <v>99.973943661971845</v>
      </c>
      <c r="H250" s="67"/>
      <c r="I250" s="67"/>
    </row>
    <row r="251" spans="2:9" ht="20.100000000000001" customHeight="1" x14ac:dyDescent="0.25">
      <c r="B251" s="71" t="s">
        <v>180</v>
      </c>
      <c r="C251" s="71" t="s">
        <v>4</v>
      </c>
      <c r="D251" s="72">
        <v>1420</v>
      </c>
      <c r="E251" s="73">
        <v>1419.63</v>
      </c>
      <c r="F251" s="74">
        <f t="shared" si="3"/>
        <v>99.973943661971845</v>
      </c>
      <c r="H251" s="67"/>
      <c r="I251" s="67"/>
    </row>
    <row r="252" spans="2:9" ht="20.100000000000001" customHeight="1" x14ac:dyDescent="0.25">
      <c r="B252" s="71" t="s">
        <v>241</v>
      </c>
      <c r="C252" s="71" t="s">
        <v>157</v>
      </c>
      <c r="D252" s="72">
        <v>1420</v>
      </c>
      <c r="E252" s="73">
        <v>1419.63</v>
      </c>
      <c r="F252" s="74">
        <f t="shared" si="3"/>
        <v>99.973943661971845</v>
      </c>
      <c r="H252" s="67"/>
      <c r="I252" s="67"/>
    </row>
    <row r="253" spans="2:9" ht="20.100000000000001" customHeight="1" x14ac:dyDescent="0.25">
      <c r="B253" s="71" t="s">
        <v>242</v>
      </c>
      <c r="C253" s="71" t="s">
        <v>88</v>
      </c>
      <c r="D253" s="72">
        <v>1420</v>
      </c>
      <c r="E253" s="73">
        <v>1419.63</v>
      </c>
      <c r="F253" s="74">
        <f t="shared" si="3"/>
        <v>99.973943661971845</v>
      </c>
      <c r="H253" s="67"/>
      <c r="I253" s="67"/>
    </row>
    <row r="254" spans="2:9" ht="20.100000000000001" customHeight="1" x14ac:dyDescent="0.25">
      <c r="B254" s="71" t="s">
        <v>243</v>
      </c>
      <c r="C254" s="71" t="s">
        <v>160</v>
      </c>
      <c r="D254" s="72">
        <v>1420</v>
      </c>
      <c r="E254" s="73">
        <v>1419.63</v>
      </c>
      <c r="F254" s="74">
        <f t="shared" si="3"/>
        <v>99.973943661971845</v>
      </c>
      <c r="H254" s="67"/>
      <c r="I254" s="67"/>
    </row>
    <row r="255" spans="2:9" ht="20.100000000000001" customHeight="1" x14ac:dyDescent="0.25">
      <c r="B255" s="70" t="s">
        <v>288</v>
      </c>
      <c r="C255" s="70" t="s">
        <v>289</v>
      </c>
      <c r="D255" s="68">
        <v>15700</v>
      </c>
      <c r="E255" s="69">
        <v>20968.04</v>
      </c>
      <c r="F255" s="74">
        <f t="shared" si="3"/>
        <v>133.5543949044586</v>
      </c>
      <c r="H255" s="67"/>
      <c r="I255" s="67"/>
    </row>
    <row r="256" spans="2:9" ht="24.95" customHeight="1" x14ac:dyDescent="0.25">
      <c r="B256" s="70" t="s">
        <v>176</v>
      </c>
      <c r="C256" s="70" t="s">
        <v>177</v>
      </c>
      <c r="D256" s="68">
        <v>15700</v>
      </c>
      <c r="E256" s="69">
        <v>20968.04</v>
      </c>
      <c r="F256" s="74">
        <f t="shared" si="3"/>
        <v>133.5543949044586</v>
      </c>
      <c r="H256" s="67"/>
      <c r="I256" s="67"/>
    </row>
    <row r="257" spans="2:9" ht="20.100000000000001" customHeight="1" x14ac:dyDescent="0.25">
      <c r="B257" s="70" t="s">
        <v>178</v>
      </c>
      <c r="C257" s="70" t="s">
        <v>179</v>
      </c>
      <c r="D257" s="68">
        <v>15700</v>
      </c>
      <c r="E257" s="69">
        <v>20154.810000000001</v>
      </c>
      <c r="F257" s="74">
        <f t="shared" si="3"/>
        <v>128.37458598726116</v>
      </c>
      <c r="H257" s="67"/>
      <c r="I257" s="67"/>
    </row>
    <row r="258" spans="2:9" ht="20.100000000000001" customHeight="1" x14ac:dyDescent="0.25">
      <c r="B258" s="71" t="s">
        <v>180</v>
      </c>
      <c r="C258" s="71" t="s">
        <v>4</v>
      </c>
      <c r="D258" s="72">
        <v>15700</v>
      </c>
      <c r="E258" s="73">
        <v>20154.810000000001</v>
      </c>
      <c r="F258" s="74">
        <f t="shared" si="3"/>
        <v>128.37458598726116</v>
      </c>
      <c r="H258" s="67"/>
      <c r="I258" s="67"/>
    </row>
    <row r="259" spans="2:9" ht="20.100000000000001" customHeight="1" x14ac:dyDescent="0.25">
      <c r="B259" s="71" t="s">
        <v>181</v>
      </c>
      <c r="C259" s="71" t="s">
        <v>13</v>
      </c>
      <c r="D259" s="72">
        <v>15700</v>
      </c>
      <c r="E259" s="73">
        <v>20154.810000000001</v>
      </c>
      <c r="F259" s="74">
        <f t="shared" si="3"/>
        <v>128.37458598726116</v>
      </c>
      <c r="H259" s="67"/>
      <c r="I259" s="67"/>
    </row>
    <row r="260" spans="2:9" ht="20.100000000000001" customHeight="1" x14ac:dyDescent="0.25">
      <c r="B260" s="71" t="s">
        <v>182</v>
      </c>
      <c r="C260" s="71" t="s">
        <v>28</v>
      </c>
      <c r="D260" s="72">
        <v>15700</v>
      </c>
      <c r="E260" s="73">
        <v>20154.810000000001</v>
      </c>
      <c r="F260" s="74">
        <f t="shared" si="3"/>
        <v>128.37458598726116</v>
      </c>
      <c r="H260" s="67"/>
      <c r="I260" s="67"/>
    </row>
    <row r="261" spans="2:9" ht="20.100000000000001" customHeight="1" x14ac:dyDescent="0.25">
      <c r="B261" s="71" t="s">
        <v>246</v>
      </c>
      <c r="C261" s="71" t="s">
        <v>105</v>
      </c>
      <c r="D261" s="72">
        <v>15700</v>
      </c>
      <c r="E261" s="73">
        <v>20154.810000000001</v>
      </c>
      <c r="F261" s="74">
        <f t="shared" si="3"/>
        <v>128.37458598726116</v>
      </c>
      <c r="H261" s="67"/>
      <c r="I261" s="67"/>
    </row>
    <row r="262" spans="2:9" ht="20.100000000000001" customHeight="1" x14ac:dyDescent="0.25">
      <c r="B262" s="71" t="s">
        <v>191</v>
      </c>
      <c r="C262" s="71" t="s">
        <v>125</v>
      </c>
      <c r="D262" s="72">
        <v>0</v>
      </c>
      <c r="E262" s="73">
        <v>0</v>
      </c>
      <c r="F262" s="74">
        <v>0</v>
      </c>
      <c r="H262" s="67"/>
      <c r="I262" s="67"/>
    </row>
    <row r="263" spans="2:9" ht="20.100000000000001" customHeight="1" x14ac:dyDescent="0.25">
      <c r="B263" s="71" t="s">
        <v>196</v>
      </c>
      <c r="C263" s="71" t="s">
        <v>125</v>
      </c>
      <c r="D263" s="72">
        <v>0</v>
      </c>
      <c r="E263" s="73">
        <v>0</v>
      </c>
      <c r="F263" s="74">
        <v>0</v>
      </c>
      <c r="H263" s="67"/>
      <c r="I263" s="67"/>
    </row>
    <row r="264" spans="2:9" ht="20.100000000000001" customHeight="1" x14ac:dyDescent="0.25">
      <c r="B264" s="70" t="s">
        <v>290</v>
      </c>
      <c r="C264" s="70" t="s">
        <v>291</v>
      </c>
      <c r="D264" s="68">
        <v>0</v>
      </c>
      <c r="E264" s="69">
        <v>813.23</v>
      </c>
      <c r="F264" s="74"/>
      <c r="H264" s="67"/>
      <c r="I264" s="67"/>
    </row>
    <row r="265" spans="2:9" ht="20.100000000000001" customHeight="1" x14ac:dyDescent="0.25">
      <c r="B265" s="71" t="s">
        <v>180</v>
      </c>
      <c r="C265" s="71" t="s">
        <v>4</v>
      </c>
      <c r="D265" s="72">
        <v>0</v>
      </c>
      <c r="E265" s="73">
        <v>813.23</v>
      </c>
      <c r="F265" s="74"/>
      <c r="H265" s="67"/>
      <c r="I265" s="67"/>
    </row>
    <row r="266" spans="2:9" ht="20.100000000000001" customHeight="1" x14ac:dyDescent="0.25">
      <c r="B266" s="71" t="s">
        <v>181</v>
      </c>
      <c r="C266" s="71" t="s">
        <v>13</v>
      </c>
      <c r="D266" s="72">
        <v>0</v>
      </c>
      <c r="E266" s="73">
        <v>813.23</v>
      </c>
      <c r="F266" s="74"/>
      <c r="H266" s="67"/>
      <c r="I266" s="67"/>
    </row>
    <row r="267" spans="2:9" ht="20.100000000000001" customHeight="1" x14ac:dyDescent="0.25">
      <c r="B267" s="71" t="s">
        <v>184</v>
      </c>
      <c r="C267" s="71" t="s">
        <v>185</v>
      </c>
      <c r="D267" s="72">
        <v>0</v>
      </c>
      <c r="E267" s="73">
        <v>813.23</v>
      </c>
      <c r="F267" s="74"/>
      <c r="H267" s="67"/>
      <c r="I267" s="67"/>
    </row>
    <row r="268" spans="2:9" ht="20.100000000000001" customHeight="1" x14ac:dyDescent="0.25">
      <c r="B268" s="71" t="s">
        <v>269</v>
      </c>
      <c r="C268" s="71" t="s">
        <v>109</v>
      </c>
      <c r="D268" s="72">
        <v>0</v>
      </c>
      <c r="E268" s="73">
        <v>813.23</v>
      </c>
      <c r="F268" s="74"/>
      <c r="H268" s="67"/>
      <c r="I268" s="67"/>
    </row>
    <row r="269" spans="2:9" ht="20.100000000000001" customHeight="1" x14ac:dyDescent="0.25">
      <c r="B269" s="70" t="s">
        <v>292</v>
      </c>
      <c r="C269" s="70" t="s">
        <v>293</v>
      </c>
      <c r="D269" s="68">
        <v>1400</v>
      </c>
      <c r="E269" s="69">
        <v>1846.9</v>
      </c>
      <c r="F269" s="74">
        <f t="shared" ref="F269:F276" si="4">(E269/D269)*100</f>
        <v>131.92142857142858</v>
      </c>
      <c r="H269" s="67"/>
      <c r="I269" s="67"/>
    </row>
    <row r="270" spans="2:9" ht="20.100000000000001" customHeight="1" x14ac:dyDescent="0.25">
      <c r="B270" s="70" t="s">
        <v>294</v>
      </c>
      <c r="C270" s="70" t="s">
        <v>293</v>
      </c>
      <c r="D270" s="68">
        <v>1400</v>
      </c>
      <c r="E270" s="69">
        <v>1846.9</v>
      </c>
      <c r="F270" s="74">
        <f t="shared" si="4"/>
        <v>131.92142857142858</v>
      </c>
      <c r="H270" s="67"/>
      <c r="I270" s="67"/>
    </row>
    <row r="271" spans="2:9" ht="24.95" customHeight="1" x14ac:dyDescent="0.25">
      <c r="B271" s="70" t="s">
        <v>176</v>
      </c>
      <c r="C271" s="70" t="s">
        <v>177</v>
      </c>
      <c r="D271" s="68">
        <v>1400</v>
      </c>
      <c r="E271" s="69">
        <v>1846.9</v>
      </c>
      <c r="F271" s="74">
        <f t="shared" si="4"/>
        <v>131.92142857142858</v>
      </c>
      <c r="H271" s="67"/>
      <c r="I271" s="67"/>
    </row>
    <row r="272" spans="2:9" ht="24.95" customHeight="1" x14ac:dyDescent="0.25">
      <c r="B272" s="70" t="s">
        <v>226</v>
      </c>
      <c r="C272" s="70" t="s">
        <v>227</v>
      </c>
      <c r="D272" s="68">
        <v>1400</v>
      </c>
      <c r="E272" s="69">
        <v>1846.9</v>
      </c>
      <c r="F272" s="74">
        <f t="shared" si="4"/>
        <v>131.92142857142858</v>
      </c>
      <c r="H272" s="67"/>
      <c r="I272" s="67"/>
    </row>
    <row r="273" spans="2:9" ht="20.100000000000001" customHeight="1" x14ac:dyDescent="0.25">
      <c r="B273" s="71" t="s">
        <v>217</v>
      </c>
      <c r="C273" s="71" t="s">
        <v>6</v>
      </c>
      <c r="D273" s="72">
        <v>1400</v>
      </c>
      <c r="E273" s="73">
        <v>1846.9</v>
      </c>
      <c r="F273" s="74">
        <f t="shared" si="4"/>
        <v>131.92142857142858</v>
      </c>
      <c r="H273" s="67"/>
      <c r="I273" s="67"/>
    </row>
    <row r="274" spans="2:9" ht="20.100000000000001" customHeight="1" x14ac:dyDescent="0.25">
      <c r="B274" s="71" t="s">
        <v>218</v>
      </c>
      <c r="C274" s="71" t="s">
        <v>219</v>
      </c>
      <c r="D274" s="72">
        <v>1400</v>
      </c>
      <c r="E274" s="73">
        <v>1846.9</v>
      </c>
      <c r="F274" s="74">
        <f t="shared" si="4"/>
        <v>131.92142857142858</v>
      </c>
      <c r="H274" s="67"/>
      <c r="I274" s="67"/>
    </row>
    <row r="275" spans="2:9" ht="20.100000000000001" customHeight="1" x14ac:dyDescent="0.25">
      <c r="B275" s="71" t="s">
        <v>220</v>
      </c>
      <c r="C275" s="71" t="s">
        <v>221</v>
      </c>
      <c r="D275" s="72">
        <v>1400</v>
      </c>
      <c r="E275" s="73">
        <v>1846.9</v>
      </c>
      <c r="F275" s="74">
        <f t="shared" si="4"/>
        <v>131.92142857142858</v>
      </c>
      <c r="H275" s="67"/>
      <c r="I275" s="67"/>
    </row>
    <row r="276" spans="2:9" ht="20.100000000000001" customHeight="1" x14ac:dyDescent="0.25">
      <c r="B276" s="71" t="s">
        <v>222</v>
      </c>
      <c r="C276" s="71" t="s">
        <v>145</v>
      </c>
      <c r="D276" s="72">
        <v>1400</v>
      </c>
      <c r="E276" s="73">
        <v>1846.9</v>
      </c>
      <c r="F276" s="74">
        <f t="shared" si="4"/>
        <v>131.92142857142858</v>
      </c>
      <c r="H276" s="67"/>
      <c r="I276" s="67"/>
    </row>
    <row r="277" spans="2:9" ht="24.95" customHeight="1" x14ac:dyDescent="0.25">
      <c r="B277" s="70" t="s">
        <v>295</v>
      </c>
      <c r="C277" s="70" t="s">
        <v>296</v>
      </c>
      <c r="D277" s="68">
        <v>0</v>
      </c>
      <c r="E277" s="69">
        <v>477.36</v>
      </c>
      <c r="F277" s="74"/>
      <c r="H277" s="67"/>
      <c r="I277" s="67"/>
    </row>
    <row r="278" spans="2:9" ht="24.95" customHeight="1" x14ac:dyDescent="0.25">
      <c r="B278" s="70" t="s">
        <v>297</v>
      </c>
      <c r="C278" s="70" t="s">
        <v>296</v>
      </c>
      <c r="D278" s="68">
        <v>0</v>
      </c>
      <c r="E278" s="69">
        <v>477.36</v>
      </c>
      <c r="F278" s="74"/>
      <c r="H278" s="67"/>
      <c r="I278" s="67"/>
    </row>
    <row r="279" spans="2:9" ht="24.95" customHeight="1" x14ac:dyDescent="0.25">
      <c r="B279" s="70" t="s">
        <v>176</v>
      </c>
      <c r="C279" s="70" t="s">
        <v>177</v>
      </c>
      <c r="D279" s="68">
        <v>0</v>
      </c>
      <c r="E279" s="69">
        <v>477.36</v>
      </c>
      <c r="F279" s="74"/>
      <c r="H279" s="67"/>
      <c r="I279" s="67"/>
    </row>
    <row r="280" spans="2:9" ht="20.100000000000001" customHeight="1" x14ac:dyDescent="0.25">
      <c r="B280" s="70" t="s">
        <v>178</v>
      </c>
      <c r="C280" s="70" t="s">
        <v>179</v>
      </c>
      <c r="D280" s="68">
        <v>0</v>
      </c>
      <c r="E280" s="69">
        <v>477.36</v>
      </c>
      <c r="F280" s="74"/>
      <c r="H280" s="67"/>
      <c r="I280" s="67"/>
    </row>
    <row r="281" spans="2:9" ht="20.100000000000001" customHeight="1" x14ac:dyDescent="0.25">
      <c r="B281" s="71" t="s">
        <v>180</v>
      </c>
      <c r="C281" s="71" t="s">
        <v>4</v>
      </c>
      <c r="D281" s="72">
        <v>0</v>
      </c>
      <c r="E281" s="73">
        <v>477.36</v>
      </c>
      <c r="F281" s="74"/>
      <c r="H281" s="67"/>
      <c r="I281" s="67"/>
    </row>
    <row r="282" spans="2:9" ht="20.100000000000001" customHeight="1" x14ac:dyDescent="0.25">
      <c r="B282" s="71" t="s">
        <v>241</v>
      </c>
      <c r="C282" s="71" t="s">
        <v>157</v>
      </c>
      <c r="D282" s="72">
        <v>0</v>
      </c>
      <c r="E282" s="73">
        <v>477.36</v>
      </c>
      <c r="F282" s="74"/>
      <c r="H282" s="67"/>
      <c r="I282" s="67"/>
    </row>
    <row r="283" spans="2:9" ht="20.100000000000001" customHeight="1" x14ac:dyDescent="0.25">
      <c r="B283" s="71" t="s">
        <v>286</v>
      </c>
      <c r="C283" s="71" t="s">
        <v>89</v>
      </c>
      <c r="D283" s="72">
        <v>0</v>
      </c>
      <c r="E283" s="73">
        <v>477.36</v>
      </c>
      <c r="F283" s="74"/>
      <c r="H283" s="67"/>
      <c r="I283" s="67"/>
    </row>
    <row r="284" spans="2:9" ht="20.100000000000001" customHeight="1" x14ac:dyDescent="0.25">
      <c r="B284" s="71" t="s">
        <v>287</v>
      </c>
      <c r="C284" s="71" t="s">
        <v>161</v>
      </c>
      <c r="D284" s="72">
        <v>0</v>
      </c>
      <c r="E284" s="73">
        <v>477.36</v>
      </c>
      <c r="F284" s="74"/>
      <c r="H284" s="67"/>
      <c r="I284" s="67"/>
    </row>
    <row r="285" spans="2:9" x14ac:dyDescent="0.25">
      <c r="H285" s="67"/>
      <c r="I285" s="67"/>
    </row>
    <row r="286" spans="2:9" ht="22.5" customHeight="1" x14ac:dyDescent="0.25">
      <c r="H286" s="67"/>
      <c r="I286" s="67"/>
    </row>
    <row r="287" spans="2:9" ht="33.75" customHeight="1" x14ac:dyDescent="0.25">
      <c r="H287" s="67"/>
      <c r="I287" s="67"/>
    </row>
    <row r="288" spans="2:9" ht="15" customHeight="1" x14ac:dyDescent="0.25">
      <c r="H288" s="67"/>
      <c r="I288" s="67"/>
    </row>
    <row r="289" spans="8:9" ht="15" customHeight="1" x14ac:dyDescent="0.25">
      <c r="H289" s="67"/>
      <c r="I289" s="67"/>
    </row>
    <row r="290" spans="8:9" ht="15" customHeight="1" x14ac:dyDescent="0.25">
      <c r="H290" s="67"/>
      <c r="I290" s="67"/>
    </row>
    <row r="291" spans="8:9" x14ac:dyDescent="0.25">
      <c r="H291" s="67"/>
      <c r="I291" s="67"/>
    </row>
    <row r="292" spans="8:9" ht="15" customHeight="1" x14ac:dyDescent="0.25">
      <c r="H292" s="67"/>
      <c r="I292" s="67"/>
    </row>
    <row r="293" spans="8:9" ht="15" customHeight="1" x14ac:dyDescent="0.25">
      <c r="H293" s="67"/>
      <c r="I293" s="67"/>
    </row>
    <row r="294" spans="8:9" ht="22.5" customHeight="1" x14ac:dyDescent="0.25">
      <c r="H294" s="67"/>
      <c r="I294" s="67"/>
    </row>
    <row r="295" spans="8:9" ht="33.75" customHeight="1" x14ac:dyDescent="0.25">
      <c r="H295" s="67"/>
      <c r="I295" s="67"/>
    </row>
    <row r="296" spans="8:9" ht="15" customHeight="1" x14ac:dyDescent="0.25">
      <c r="H296" s="67"/>
      <c r="I296" s="67"/>
    </row>
    <row r="297" spans="8:9" ht="15" customHeight="1" x14ac:dyDescent="0.25">
      <c r="H297" s="67"/>
      <c r="I297" s="67"/>
    </row>
    <row r="298" spans="8:9" ht="15" customHeight="1" x14ac:dyDescent="0.25">
      <c r="H298" s="67"/>
      <c r="I298" s="67"/>
    </row>
    <row r="299" spans="8:9" ht="15" customHeight="1" x14ac:dyDescent="0.25">
      <c r="H299" s="67"/>
      <c r="I299" s="67"/>
    </row>
  </sheetData>
  <mergeCells count="5">
    <mergeCell ref="C2:D2"/>
    <mergeCell ref="B8:C8"/>
    <mergeCell ref="B4:E4"/>
    <mergeCell ref="B6:C6"/>
    <mergeCell ref="B7:C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 Račun financiranja ekonomska  </vt:lpstr>
      <vt:lpstr>Račun financiranja po izvorima </vt:lpstr>
      <vt:lpstr>Izvještaj po programskoj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2024-03-25T17:07:17Z</cp:lastPrinted>
  <dcterms:created xsi:type="dcterms:W3CDTF">2022-08-12T12:51:27Z</dcterms:created>
  <dcterms:modified xsi:type="dcterms:W3CDTF">2024-03-28T08:27:11Z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